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8.xml.rels" ContentType="application/vnd.openxmlformats-package.relationships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Table 6.1" sheetId="2" state="visible" r:id="rId3"/>
    <sheet name="Table 6.2" sheetId="3" state="visible" r:id="rId4"/>
    <sheet name="Table 6.3" sheetId="4" state="visible" r:id="rId5"/>
    <sheet name="Table 6.4" sheetId="5" state="visible" r:id="rId6"/>
    <sheet name="Table 6.5" sheetId="6" state="visible" r:id="rId7"/>
    <sheet name="Table 6.6" sheetId="7" state="visible" r:id="rId8"/>
    <sheet name="Graphs" sheetId="8" state="visible" r:id="rId9"/>
  </sheets>
  <definedNames>
    <definedName function="false" hidden="false" localSheetId="7" name="_xlnm.Print_Area" vbProcedure="false">Graphs!$A$1:$N$55</definedName>
    <definedName function="false" hidden="false" localSheetId="0" name="_xlnm.Print_Area" vbProcedure="false">Summary!$B$1:$G$55</definedName>
    <definedName function="false" hidden="false" localSheetId="1" name="_xlnm.Print_Titles" vbProcedure="false">'Table 6.1'!$1:$6</definedName>
    <definedName function="false" hidden="false" localSheetId="2" name="_xlnm.Print_Titles" vbProcedure="false">'Table 6.2'!$1:$6</definedName>
    <definedName function="false" hidden="false" localSheetId="3" name="_xlnm.Print_Titles" vbProcedure="false">'Table 6.3'!$1:$6</definedName>
    <definedName function="false" hidden="false" localSheetId="4" name="_xlnm.Print_Titles" vbProcedure="false">'Table 6.4'!$1:$6</definedName>
    <definedName function="false" hidden="false" localSheetId="6" name="_xlnm.Print_Titles" vbProcedure="false">'Table 6.6'!$1:$4</definedName>
  </definedName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<sst xmlns="http://schemas.openxmlformats.org/spreadsheetml/2006/main" count="517" uniqueCount="171">
  <si>
    <t xml:space="preserve">Wool Export Data July 2024 to August 2024</t>
  </si>
  <si>
    <t xml:space="preserve"> </t>
  </si>
  <si>
    <t xml:space="preserve">Year to Date</t>
  </si>
  <si>
    <t xml:space="preserve">Monthly</t>
  </si>
  <si>
    <t xml:space="preserve">Exports</t>
  </si>
  <si>
    <t xml:space="preserve">% Change on last Year</t>
  </si>
  <si>
    <t xml:space="preserve">% Change on last Month</t>
  </si>
  <si>
    <t xml:space="preserve">Wool Exports </t>
  </si>
  <si>
    <t xml:space="preserve">tonnes clean</t>
  </si>
  <si>
    <t xml:space="preserve">$000 FOB</t>
  </si>
  <si>
    <t xml:space="preserve">Price per tonne clean </t>
  </si>
  <si>
    <r>
      <rPr>
        <sz val="10"/>
        <rFont val="Arial"/>
        <family val="2"/>
        <charset val="1"/>
      </rPr>
      <t xml:space="preserve">Fine wool </t>
    </r>
    <r>
      <rPr>
        <sz val="8"/>
        <rFont val="Arial"/>
        <family val="2"/>
        <charset val="1"/>
      </rPr>
      <t xml:space="preserve"> (&lt; 24.5 microns (µ))</t>
    </r>
  </si>
  <si>
    <t xml:space="preserve">$ per tonne FOB</t>
  </si>
  <si>
    <r>
      <rPr>
        <sz val="10"/>
        <rFont val="Arial"/>
        <family val="2"/>
        <charset val="1"/>
      </rPr>
      <t xml:space="preserve">Medium wool</t>
    </r>
    <r>
      <rPr>
        <sz val="8"/>
        <rFont val="Arial"/>
        <family val="2"/>
        <charset val="1"/>
      </rPr>
      <t xml:space="preserve"> (24.5 to 31.4µ)</t>
    </r>
  </si>
  <si>
    <r>
      <rPr>
        <sz val="10"/>
        <rFont val="Arial"/>
        <family val="2"/>
        <charset val="1"/>
      </rPr>
      <t xml:space="preserve">Fine crossbred wool </t>
    </r>
    <r>
      <rPr>
        <sz val="8"/>
        <rFont val="Arial"/>
        <family val="2"/>
        <charset val="1"/>
      </rPr>
      <t xml:space="preserve">(&gt; 31.4 to 35.4µ)</t>
    </r>
  </si>
  <si>
    <r>
      <rPr>
        <sz val="10"/>
        <rFont val="Arial"/>
        <family val="2"/>
        <charset val="1"/>
      </rPr>
      <t xml:space="preserve">Strong wool </t>
    </r>
    <r>
      <rPr>
        <sz val="8"/>
        <rFont val="Arial"/>
        <family val="2"/>
        <charset val="1"/>
      </rPr>
      <t xml:space="preserve">(&gt; 35.4µ)</t>
    </r>
  </si>
  <si>
    <t xml:space="preserve">All wool</t>
  </si>
  <si>
    <t xml:space="preserve">Trade weighted exchange rate changes for the period compared with the same period for the previous year.</t>
  </si>
  <si>
    <t xml:space="preserve">Currency*</t>
  </si>
  <si>
    <t xml:space="preserve">% Change</t>
  </si>
  <si>
    <t xml:space="preserve">% of Exports</t>
  </si>
  <si>
    <t xml:space="preserve">GBP</t>
  </si>
  <si>
    <t xml:space="preserve">EUR</t>
  </si>
  <si>
    <t xml:space="preserve">AUD</t>
  </si>
  <si>
    <t xml:space="preserve">USD</t>
  </si>
  <si>
    <t xml:space="preserve">Given the above, the overall 14.3 per cent price increase can be split between a trade weighted exchange rate depreciation effect of 0.8 per cent and a market price increase of 13.4 per cent.</t>
  </si>
  <si>
    <t xml:space="preserve">Any feedback on this report appreciated.</t>
  </si>
  <si>
    <t xml:space="preserve">Andrew Burtt</t>
  </si>
  <si>
    <t xml:space="preserve">Chief Economist</t>
  </si>
  <si>
    <t xml:space="preserve">Beef + Lamb New Zealand Economic Service</t>
  </si>
  <si>
    <t xml:space="preserve">PO Box 121, Wellington 6140, New Zealand</t>
  </si>
  <si>
    <t xml:space="preserve">Phone +64 (27) 652-9543</t>
  </si>
  <si>
    <t xml:space="preserve">Email: econ@beeflambnz.com</t>
  </si>
  <si>
    <t xml:space="preserve">P24006</t>
  </si>
  <si>
    <t xml:space="preserve">Wool Exports: Volume</t>
  </si>
  <si>
    <t xml:space="preserve">01 Jul 2024 to 31 Aug 2024</t>
  </si>
  <si>
    <t xml:space="preserve">World Region</t>
  </si>
  <si>
    <t xml:space="preserve">Country</t>
  </si>
  <si>
    <t xml:space="preserve">Greasy t</t>
  </si>
  <si>
    <t xml:space="preserve">Scoured t</t>
  </si>
  <si>
    <t xml:space="preserve">Slipe t</t>
  </si>
  <si>
    <t xml:space="preserve">Actual t</t>
  </si>
  <si>
    <t xml:space="preserve">Clean t</t>
  </si>
  <si>
    <t xml:space="preserve">Clean t
Last yr</t>
  </si>
  <si>
    <t xml:space="preserve">% Chg
Clean
Tonnes</t>
  </si>
  <si>
    <t xml:space="preserve">Africa</t>
  </si>
  <si>
    <t xml:space="preserve">Mauritius</t>
  </si>
  <si>
    <t xml:space="preserve">Morocco</t>
  </si>
  <si>
    <t xml:space="preserve">South Africa</t>
  </si>
  <si>
    <t xml:space="preserve">Africa             </t>
  </si>
  <si>
    <t xml:space="preserve">European Union</t>
  </si>
  <si>
    <t xml:space="preserve">Belgium</t>
  </si>
  <si>
    <t xml:space="preserve">Bulgaria</t>
  </si>
  <si>
    <t xml:space="preserve">Czechia</t>
  </si>
  <si>
    <t xml:space="preserve">Denmark</t>
  </si>
  <si>
    <t xml:space="preserve">Estonia</t>
  </si>
  <si>
    <t xml:space="preserve">France</t>
  </si>
  <si>
    <t xml:space="preserve">Germany</t>
  </si>
  <si>
    <t xml:space="preserve">Greece</t>
  </si>
  <si>
    <t xml:space="preserve">Hungary</t>
  </si>
  <si>
    <t xml:space="preserve">Italy</t>
  </si>
  <si>
    <t xml:space="preserve">Latvia</t>
  </si>
  <si>
    <t xml:space="preserve">Lithuania</t>
  </si>
  <si>
    <t xml:space="preserve">Netherlands</t>
  </si>
  <si>
    <t xml:space="preserve">Poland</t>
  </si>
  <si>
    <t xml:space="preserve">Portugal</t>
  </si>
  <si>
    <t xml:space="preserve">Romania</t>
  </si>
  <si>
    <t xml:space="preserve">Spain</t>
  </si>
  <si>
    <t xml:space="preserve">Sweden</t>
  </si>
  <si>
    <t xml:space="preserve">United Kingdom</t>
  </si>
  <si>
    <t xml:space="preserve">European Union     </t>
  </si>
  <si>
    <t xml:space="preserve">Eastern Europe</t>
  </si>
  <si>
    <t xml:space="preserve">Mongolia</t>
  </si>
  <si>
    <t xml:space="preserve">Ukraine</t>
  </si>
  <si>
    <t xml:space="preserve">Eastern Europe     </t>
  </si>
  <si>
    <t xml:space="preserve">Mediterranean</t>
  </si>
  <si>
    <t xml:space="preserve">Turkey</t>
  </si>
  <si>
    <t xml:space="preserve">Mediterranean      </t>
  </si>
  <si>
    <t xml:space="preserve">Middle East</t>
  </si>
  <si>
    <t xml:space="preserve">Egypt</t>
  </si>
  <si>
    <t xml:space="preserve">Iran</t>
  </si>
  <si>
    <t xml:space="preserve">United Arab Emirates</t>
  </si>
  <si>
    <t xml:space="preserve">Middle East        </t>
  </si>
  <si>
    <t xml:space="preserve">North America</t>
  </si>
  <si>
    <t xml:space="preserve">Mexico</t>
  </si>
  <si>
    <t xml:space="preserve">United States of America</t>
  </si>
  <si>
    <t xml:space="preserve">North America      </t>
  </si>
  <si>
    <t xml:space="preserve">Northern Asia</t>
  </si>
  <si>
    <t xml:space="preserve">China</t>
  </si>
  <si>
    <t xml:space="preserve">Japan</t>
  </si>
  <si>
    <t xml:space="preserve">Taiwan</t>
  </si>
  <si>
    <t xml:space="preserve">Northern Asia      </t>
  </si>
  <si>
    <t xml:space="preserve">Pacific</t>
  </si>
  <si>
    <t xml:space="preserve">Australia</t>
  </si>
  <si>
    <t xml:space="preserve">Pacific            </t>
  </si>
  <si>
    <t xml:space="preserve">Southern Asia</t>
  </si>
  <si>
    <t xml:space="preserve">Bangladesh</t>
  </si>
  <si>
    <t xml:space="preserve">India</t>
  </si>
  <si>
    <t xml:space="preserve">Indonesia</t>
  </si>
  <si>
    <t xml:space="preserve">Nepal</t>
  </si>
  <si>
    <t xml:space="preserve">Pakistan</t>
  </si>
  <si>
    <t xml:space="preserve">Singapore</t>
  </si>
  <si>
    <t xml:space="preserve">Thailand</t>
  </si>
  <si>
    <t xml:space="preserve">Southern Asia      </t>
  </si>
  <si>
    <t xml:space="preserve">Western Europe</t>
  </si>
  <si>
    <t xml:space="preserve">Iceland</t>
  </si>
  <si>
    <t xml:space="preserve">Norway</t>
  </si>
  <si>
    <t xml:space="preserve">Switzerland</t>
  </si>
  <si>
    <t xml:space="preserve">Western Europe     </t>
  </si>
  <si>
    <t xml:space="preserve">Total</t>
  </si>
  <si>
    <t xml:space="preserve">Source: Beef + Lamb New Zealand Economic Service</t>
  </si>
  <si>
    <t xml:space="preserve">Statistics New Zealand</t>
  </si>
  <si>
    <t xml:space="preserve">T-S TC WOOLSTATS.6 Table 6-1</t>
  </si>
  <si>
    <t xml:space="preserve">23 Sep 2024.</t>
  </si>
  <si>
    <t xml:space="preserve">Wool Exports: FOB Value</t>
  </si>
  <si>
    <t xml:space="preserve">Greasy
$000</t>
  </si>
  <si>
    <t xml:space="preserve">Scoured
$000</t>
  </si>
  <si>
    <t xml:space="preserve">Slipe
$000</t>
  </si>
  <si>
    <t xml:space="preserve">Total
$000</t>
  </si>
  <si>
    <t xml:space="preserve">Total
$000
Last yr</t>
  </si>
  <si>
    <t xml:space="preserve">% Chg
$000</t>
  </si>
  <si>
    <t xml:space="preserve">T-S TC WOOLSTATS.6 Table 6-2</t>
  </si>
  <si>
    <t xml:space="preserve">Wool Exports: Volume by Micron Group</t>
  </si>
  <si>
    <t xml:space="preserve">Fine wool
clean t</t>
  </si>
  <si>
    <t xml:space="preserve">Med wool
clean t</t>
  </si>
  <si>
    <t xml:space="preserve">Fine Xbrd
clean t</t>
  </si>
  <si>
    <t xml:space="preserve">Str Xbd
clean t</t>
  </si>
  <si>
    <t xml:space="preserve">T-S TC WOOLSTATS.6 Table 6-3</t>
  </si>
  <si>
    <t xml:space="preserve">Wool Exports: FOB $ per Tonne by Micron Group</t>
  </si>
  <si>
    <t xml:space="preserve">Fine wool
$ / T
Clean</t>
  </si>
  <si>
    <t xml:space="preserve">Med wool
$ / T
Clean</t>
  </si>
  <si>
    <t xml:space="preserve">Fine Xbd
$ / T
Clean</t>
  </si>
  <si>
    <t xml:space="preserve">Str Xbd
$ / T
Clean</t>
  </si>
  <si>
    <t xml:space="preserve">All wool
$ / T
Clean</t>
  </si>
  <si>
    <t xml:space="preserve">Fine wool
$ / T
Clean
% change</t>
  </si>
  <si>
    <t xml:space="preserve">Med wool
$ / T
Clean
% change</t>
  </si>
  <si>
    <t xml:space="preserve">Fine Xbd
$ / T
Clean
% change</t>
  </si>
  <si>
    <t xml:space="preserve">Str Xbd
$ / T
Clean
% change</t>
  </si>
  <si>
    <t xml:space="preserve">All wool
$ / T
Clean
% change</t>
  </si>
  <si>
    <t xml:space="preserve">T-S TC WOOLSTATS.6 Table 6-4</t>
  </si>
  <si>
    <t xml:space="preserve">Wool Exports: Volume Tonnes Clean By Month</t>
  </si>
  <si>
    <t xml:space="preserve">2024
Jul</t>
  </si>
  <si>
    <t xml:space="preserve">2024
Aug</t>
  </si>
  <si>
    <t xml:space="preserve">2024
Sep</t>
  </si>
  <si>
    <t xml:space="preserve">2024
Oct</t>
  </si>
  <si>
    <t xml:space="preserve">2024
Nov</t>
  </si>
  <si>
    <t xml:space="preserve">2024
Dec</t>
  </si>
  <si>
    <t xml:space="preserve">2025
Jan</t>
  </si>
  <si>
    <t xml:space="preserve">2025
Feb</t>
  </si>
  <si>
    <t xml:space="preserve">2025
Mar</t>
  </si>
  <si>
    <t xml:space="preserve">2025
Apr</t>
  </si>
  <si>
    <t xml:space="preserve">2025
May</t>
  </si>
  <si>
    <t xml:space="preserve">2025
Jun</t>
  </si>
  <si>
    <t xml:space="preserve">Wool
Clean
Tonnes</t>
  </si>
  <si>
    <t xml:space="preserve">Trend</t>
  </si>
  <si>
    <t xml:space="preserve">Slope</t>
  </si>
  <si>
    <t xml:space="preserve">Count</t>
  </si>
  <si>
    <t xml:space="preserve">T-S TC WOOLSTATS.6 Table 6-5</t>
  </si>
  <si>
    <t xml:space="preserve">Wool Exports - Raw and Further Processed $m FOB July 2024 to August 2024</t>
  </si>
  <si>
    <t xml:space="preserve">Wool Fibre
($000s)</t>
  </si>
  <si>
    <t xml:space="preserve">Carpet Yarn
($000s)</t>
  </si>
  <si>
    <t xml:space="preserve">Other Yarn
($000s)</t>
  </si>
  <si>
    <t xml:space="preserve">Tops/Sliver
($000s)</t>
  </si>
  <si>
    <t xml:space="preserve">Carpets
($000s)</t>
  </si>
  <si>
    <t xml:space="preserve">Rugs
($000s)</t>
  </si>
  <si>
    <t xml:space="preserve">Woven Apparel
($000s)</t>
  </si>
  <si>
    <t xml:space="preserve">Other Woollen
Products
($000s)</t>
  </si>
  <si>
    <t xml:space="preserve">Woollen
Exports
Total
($000s)</t>
  </si>
  <si>
    <t xml:space="preserve">Total
Woollen
Exports
(% chg)</t>
  </si>
  <si>
    <t xml:space="preserve">Totals</t>
  </si>
  <si>
    <t xml:space="preserve">TC WOOLSTATS.6-6 Table 6-6</t>
  </si>
</sst>
</file>

<file path=xl/styles.xml><?xml version="1.0" encoding="utf-8"?>
<styleSheet xmlns="http://schemas.openxmlformats.org/spreadsheetml/2006/main">
  <numFmts count="26">
    <numFmt numFmtId="164" formatCode="General"/>
    <numFmt numFmtId="165" formatCode="0.0%"/>
    <numFmt numFmtId="166" formatCode="#,##0"/>
    <numFmt numFmtId="167" formatCode="#,##0.0"/>
    <numFmt numFmtId="168" formatCode="#,##0.00"/>
    <numFmt numFmtId="169" formatCode="#,##0.0000"/>
    <numFmt numFmtId="170" formatCode="[$-410]#,##0;\-#,##0"/>
    <numFmt numFmtId="171" formatCode="_(* #,##0.00_);_(* \(#,##0.00\);_(* \-??_);_(@_)"/>
    <numFmt numFmtId="172" formatCode="DD\ MMMYY"/>
    <numFmt numFmtId="173" formatCode="DD\ MMMYY\ HH:MM"/>
    <numFmt numFmtId="174" formatCode="0.00%"/>
    <numFmt numFmtId="175" formatCode="0.0_)"/>
    <numFmt numFmtId="176" formatCode="0.0"/>
    <numFmt numFmtId="177" formatCode="0.0000"/>
    <numFmt numFmtId="178" formatCode="#,##0.000"/>
    <numFmt numFmtId="179" formatCode="[$-410]#,##0.00;\-#,##0.00"/>
    <numFmt numFmtId="180" formatCode="0%"/>
    <numFmt numFmtId="181" formatCode="\+#,##0.0%;\-#,##0.0%"/>
    <numFmt numFmtId="182" formatCode="\$#,##0_);[RED]&quot;($&quot;#,##0\)"/>
    <numFmt numFmtId="183" formatCode="[$-410]DD\-MMM\-YY"/>
    <numFmt numFmtId="184" formatCode="[$-410]DD/MM/YYYY"/>
    <numFmt numFmtId="185" formatCode="##,##0.0"/>
    <numFmt numFmtId="186" formatCode="[$-410]#,##0;[RED]\-#,##0"/>
    <numFmt numFmtId="187" formatCode="#,##0.0;[RED]\-#,##0.0"/>
    <numFmt numFmtId="188" formatCode="General"/>
    <numFmt numFmtId="189" formatCode="\+#,##0.0;[RED]\-#,##0.0"/>
  </numFmts>
  <fonts count="14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ＭＳ Ｐゴシック"/>
      <family val="3"/>
      <charset val="128"/>
    </font>
    <font>
      <sz val="11"/>
      <color rgb="FF000000"/>
      <name val="맑은 고딕"/>
      <family val="3"/>
      <charset val="129"/>
    </font>
    <font>
      <sz val="10"/>
      <color rgb="FFFFFFFF"/>
      <name val="Arial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Calibri"/>
      <family val="2"/>
      <charset val="1"/>
    </font>
    <font>
      <sz val="11"/>
      <color rgb="FFFFFFFF"/>
      <name val="ＭＳ Ｐゴシック"/>
      <family val="3"/>
      <charset val="128"/>
    </font>
    <font>
      <sz val="11"/>
      <color rgb="FFFFFFFF"/>
      <name val="맑은 고딕"/>
      <family val="3"/>
      <charset val="129"/>
    </font>
    <font>
      <sz val="10"/>
      <name val="Verdana"/>
      <family val="2"/>
      <charset val="1"/>
    </font>
    <font>
      <sz val="12"/>
      <name val="Times New Roman"/>
      <family val="0"/>
      <charset val="1"/>
    </font>
    <font>
      <sz val="9"/>
      <name val="Tahoma"/>
      <family val="2"/>
      <charset val="1"/>
    </font>
    <font>
      <sz val="10"/>
      <color rgb="FF9C0006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FF00FF"/>
      <name val="Calibri"/>
      <family val="2"/>
      <charset val="1"/>
    </font>
    <font>
      <sz val="11"/>
      <color rgb="FF9C0006"/>
      <name val="Calibri"/>
      <family val="2"/>
      <charset val="1"/>
    </font>
    <font>
      <b val="true"/>
      <sz val="12"/>
      <color rgb="FF993366"/>
      <name val="Tahoma"/>
      <family val="2"/>
      <charset val="1"/>
    </font>
    <font>
      <sz val="8"/>
      <color rgb="FF0000FF"/>
      <name val="Arial MT"/>
      <family val="2"/>
      <charset val="1"/>
    </font>
    <font>
      <b val="true"/>
      <sz val="9"/>
      <color rgb="FF0000FF"/>
      <name val="Tahoma"/>
      <family val="2"/>
      <charset val="1"/>
    </font>
    <font>
      <sz val="10"/>
      <color rgb="FF800080"/>
      <name val="Arial"/>
      <family val="2"/>
      <charset val="1"/>
    </font>
    <font>
      <sz val="10"/>
      <color rgb="FF993366"/>
      <name val="Arial"/>
      <family val="2"/>
      <charset val="1"/>
    </font>
    <font>
      <b val="true"/>
      <sz val="10"/>
      <color rgb="FFFA7D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0"/>
      <color rgb="FFFF99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A7D00"/>
      <name val="Calibri"/>
      <family val="2"/>
      <charset val="1"/>
    </font>
    <font>
      <sz val="10"/>
      <name val="Courier New"/>
      <family val="3"/>
      <charset val="1"/>
    </font>
    <font>
      <b val="true"/>
      <sz val="10"/>
      <color rgb="FFFFFFFF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4"/>
      <name val="CG Times (WN)"/>
      <family val="1"/>
      <charset val="1"/>
    </font>
    <font>
      <sz val="8"/>
      <color rgb="FF000000"/>
      <name val="Arial MT"/>
      <family val="2"/>
      <charset val="1"/>
    </font>
    <font>
      <b val="true"/>
      <sz val="9"/>
      <name val="Tahoma"/>
      <family val="2"/>
      <charset val="1"/>
    </font>
    <font>
      <i val="true"/>
      <sz val="10"/>
      <color rgb="FFFF6600"/>
      <name val="Arial"/>
      <family val="2"/>
      <charset val="1"/>
    </font>
    <font>
      <i val="true"/>
      <sz val="10"/>
      <color rgb="FFFF0000"/>
      <name val="Arial"/>
      <family val="2"/>
      <charset val="1"/>
    </font>
    <font>
      <i val="true"/>
      <sz val="10"/>
      <color rgb="FF7F7F7F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i val="true"/>
      <sz val="11"/>
      <color rgb="FF7F7F7F"/>
      <name val="Calibri"/>
      <family val="2"/>
      <charset val="1"/>
    </font>
    <font>
      <sz val="10"/>
      <color rgb="FF339966"/>
      <name val="Arial"/>
      <family val="2"/>
      <charset val="1"/>
    </font>
    <font>
      <sz val="10"/>
      <color rgb="FF008000"/>
      <name val="Arial"/>
      <family val="2"/>
      <charset val="1"/>
    </font>
    <font>
      <sz val="10"/>
      <color rgb="FF006100"/>
      <name val="Arial"/>
      <family val="2"/>
      <charset val="1"/>
    </font>
    <font>
      <sz val="11"/>
      <color rgb="FF008000"/>
      <name val="Calibri"/>
      <family val="2"/>
      <charset val="1"/>
    </font>
    <font>
      <sz val="10"/>
      <color rgb="FF008000"/>
      <name val="Calibri"/>
      <family val="2"/>
      <charset val="1"/>
    </font>
    <font>
      <sz val="11"/>
      <color rgb="FF006100"/>
      <name val="Calibri"/>
      <family val="2"/>
      <charset val="1"/>
    </font>
    <font>
      <b val="true"/>
      <sz val="9"/>
      <color rgb="FFCCFFCC"/>
      <name val="Tahoma"/>
      <family val="2"/>
      <charset val="1"/>
    </font>
    <font>
      <b val="true"/>
      <sz val="15"/>
      <color rgb="FF1F497D"/>
      <name val="Arial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5"/>
      <color rgb="FF1F497D"/>
      <name val="Calibri"/>
      <family val="2"/>
      <charset val="1"/>
    </font>
    <font>
      <b val="true"/>
      <sz val="13"/>
      <color rgb="FF1F497D"/>
      <name val="Arial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3"/>
      <color rgb="FF1F497D"/>
      <name val="Calibri"/>
      <family val="2"/>
      <charset val="1"/>
    </font>
    <font>
      <b val="true"/>
      <sz val="11"/>
      <color rgb="FF1F497D"/>
      <name val="Arial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1F497D"/>
      <name val="Calibri"/>
      <family val="2"/>
      <charset val="1"/>
    </font>
    <font>
      <sz val="10"/>
      <color rgb="FF3F3F76"/>
      <name val="Arial"/>
      <family val="2"/>
      <charset val="1"/>
    </font>
    <font>
      <sz val="11"/>
      <color rgb="FF333399"/>
      <name val="Calibri"/>
      <family val="2"/>
      <charset val="1"/>
    </font>
    <font>
      <sz val="10"/>
      <color rgb="FF333399"/>
      <name val="Calibri"/>
      <family val="2"/>
      <charset val="1"/>
    </font>
    <font>
      <sz val="11"/>
      <color rgb="FF3F3F76"/>
      <name val="Calibri"/>
      <family val="2"/>
      <charset val="1"/>
    </font>
    <font>
      <b val="true"/>
      <sz val="9"/>
      <color rgb="FF333333"/>
      <name val="Tahoma"/>
      <family val="2"/>
      <charset val="1"/>
    </font>
    <font>
      <sz val="10"/>
      <color rgb="FFFF00FF"/>
      <name val="Arial"/>
      <family val="2"/>
      <charset val="1"/>
    </font>
    <font>
      <sz val="10"/>
      <color rgb="FFFA7D00"/>
      <name val="Arial"/>
      <family val="2"/>
      <charset val="1"/>
    </font>
    <font>
      <sz val="11"/>
      <color rgb="FFFF9900"/>
      <name val="Calibri"/>
      <family val="2"/>
      <charset val="1"/>
    </font>
    <font>
      <sz val="10"/>
      <color rgb="FFFF99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FA7D00"/>
      <name val="Calibri"/>
      <family val="2"/>
      <charset val="1"/>
    </font>
    <font>
      <b val="true"/>
      <sz val="12"/>
      <color rgb="FF800080"/>
      <name val="Tahoma"/>
      <family val="2"/>
      <charset val="1"/>
    </font>
    <font>
      <sz val="10"/>
      <color rgb="FF9C6500"/>
      <name val="Arial"/>
      <family val="2"/>
      <charset val="1"/>
    </font>
    <font>
      <sz val="11"/>
      <color rgb="FF9C5700"/>
      <name val="Calibri"/>
      <family val="2"/>
      <charset val="1"/>
    </font>
    <font>
      <sz val="10"/>
      <color rgb="FF9C5700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color rgb="FF993300"/>
      <name val="Calibri"/>
      <family val="2"/>
      <charset val="1"/>
    </font>
    <font>
      <sz val="11"/>
      <color rgb="FF808000"/>
      <name val="Calibri"/>
      <family val="2"/>
      <charset val="1"/>
    </font>
    <font>
      <sz val="11"/>
      <color rgb="FF9C6500"/>
      <name val="Calibri"/>
      <family val="2"/>
      <charset val="1"/>
    </font>
    <font>
      <sz val="8"/>
      <color rgb="FFFF8080"/>
      <name val="Arial MT"/>
      <family val="2"/>
      <charset val="1"/>
    </font>
    <font>
      <b val="true"/>
      <sz val="10"/>
      <color rgb="FF3F3F3F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color rgb="FF333333"/>
      <name val="Calibri"/>
      <family val="2"/>
      <charset val="1"/>
    </font>
    <font>
      <b val="true"/>
      <sz val="11"/>
      <color rgb="FF3F3F3F"/>
      <name val="Calibri"/>
      <family val="2"/>
      <charset val="1"/>
    </font>
    <font>
      <b val="true"/>
      <sz val="8"/>
      <color rgb="FFFF00FF"/>
      <name val="Arial MT"/>
      <family val="2"/>
      <charset val="1"/>
    </font>
    <font>
      <sz val="8"/>
      <color rgb="FFFF0000"/>
      <name val="Arial MT"/>
      <family val="2"/>
      <charset val="1"/>
    </font>
    <font>
      <sz val="18"/>
      <color rgb="FF1F497D"/>
      <name val="Cambria"/>
      <family val="2"/>
      <charset val="1"/>
    </font>
    <font>
      <b val="true"/>
      <sz val="18"/>
      <color rgb="FF333399"/>
      <name val="Cambria"/>
      <family val="2"/>
      <charset val="1"/>
    </font>
    <font>
      <b val="true"/>
      <sz val="18"/>
      <color rgb="FF1F497D"/>
      <name val="Cambria"/>
      <family val="2"/>
      <charset val="1"/>
    </font>
    <font>
      <b val="true"/>
      <sz val="8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8"/>
      <color rgb="FF00FFFF"/>
      <name val="Arial MT"/>
      <family val="2"/>
      <charset val="1"/>
    </font>
    <font>
      <sz val="10"/>
      <color rgb="FFFF0000"/>
      <name val="Arial"/>
      <family val="2"/>
      <charset val="1"/>
    </font>
    <font>
      <sz val="10"/>
      <color rgb="FFFF0000"/>
      <name val="Calibri"/>
      <family val="2"/>
      <charset val="1"/>
    </font>
    <font>
      <sz val="11"/>
      <color rgb="FF993300"/>
      <name val="ＭＳ Ｐゴシック"/>
      <family val="3"/>
      <charset val="128"/>
    </font>
    <font>
      <b val="true"/>
      <sz val="18"/>
      <color rgb="FF003366"/>
      <name val="ＭＳ Ｐゴシック"/>
      <family val="3"/>
      <charset val="128"/>
    </font>
    <font>
      <b val="true"/>
      <sz val="11"/>
      <color rgb="FFFFFFFF"/>
      <name val="ＭＳ Ｐゴシック"/>
      <family val="3"/>
      <charset val="128"/>
    </font>
    <font>
      <sz val="11"/>
      <color rgb="FFFF990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 val="true"/>
      <sz val="11"/>
      <color rgb="FF333333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b val="true"/>
      <sz val="15"/>
      <color rgb="FF003366"/>
      <name val="ＭＳ Ｐゴシック"/>
      <family val="3"/>
      <charset val="128"/>
    </font>
    <font>
      <b val="true"/>
      <sz val="13"/>
      <color rgb="FF003366"/>
      <name val="ＭＳ Ｐゴシック"/>
      <family val="3"/>
      <charset val="128"/>
    </font>
    <font>
      <b val="true"/>
      <sz val="11"/>
      <color rgb="FF003366"/>
      <name val="ＭＳ Ｐゴシック"/>
      <family val="3"/>
      <charset val="128"/>
    </font>
    <font>
      <b val="true"/>
      <sz val="11"/>
      <color rgb="FFFF9900"/>
      <name val="ＭＳ Ｐゴシック"/>
      <family val="3"/>
      <charset val="128"/>
    </font>
    <font>
      <i val="true"/>
      <sz val="11"/>
      <color rgb="FF8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1"/>
      <color rgb="FFFF0000"/>
      <name val="맑은 고딕"/>
      <family val="3"/>
      <charset val="129"/>
    </font>
    <font>
      <b val="true"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 val="true"/>
      <sz val="11"/>
      <color rgb="FF808080"/>
      <name val="맑은 고딕"/>
      <family val="3"/>
      <charset val="129"/>
    </font>
    <font>
      <b val="true"/>
      <sz val="11"/>
      <color rgb="FFFFFFFF"/>
      <name val="맑은 고딕"/>
      <family val="3"/>
      <charset val="129"/>
    </font>
    <font>
      <sz val="11"/>
      <color rgb="FFFF9900"/>
      <name val="맑은 고딕"/>
      <family val="3"/>
      <charset val="129"/>
    </font>
    <font>
      <b val="true"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 val="true"/>
      <sz val="18"/>
      <color rgb="FF003366"/>
      <name val="맑은 고딕"/>
      <family val="3"/>
      <charset val="129"/>
    </font>
    <font>
      <b val="true"/>
      <sz val="15"/>
      <color rgb="FF003366"/>
      <name val="맑은 고딕"/>
      <family val="3"/>
      <charset val="129"/>
    </font>
    <font>
      <b val="true"/>
      <sz val="13"/>
      <color rgb="FF003366"/>
      <name val="맑은 고딕"/>
      <family val="3"/>
      <charset val="129"/>
    </font>
    <font>
      <b val="true"/>
      <sz val="11"/>
      <color rgb="FF003366"/>
      <name val="맑은 고딕"/>
      <family val="3"/>
      <charset val="129"/>
    </font>
    <font>
      <b val="true"/>
      <sz val="18"/>
      <color rgb="FF003366"/>
      <name val="맑은 고딕"/>
      <family val="3"/>
      <charset val="1"/>
    </font>
    <font>
      <sz val="11"/>
      <color rgb="FF008000"/>
      <name val="맑은 고딕"/>
      <family val="3"/>
      <charset val="129"/>
    </font>
    <font>
      <b val="true"/>
      <sz val="11"/>
      <color rgb="FF333333"/>
      <name val="맑은 고딕"/>
      <family val="3"/>
      <charset val="129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  <font>
      <u val="single"/>
      <sz val="10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sz val="7"/>
      <color rgb="FF000000"/>
      <name val="Arial"/>
      <family val="0"/>
    </font>
    <font>
      <b val="true"/>
      <sz val="8.25"/>
      <color rgb="FF000000"/>
      <name val="Arial"/>
      <family val="2"/>
    </font>
    <font>
      <sz val="8"/>
      <color rgb="FF000000"/>
      <name val="Arial"/>
      <family val="2"/>
    </font>
    <font>
      <b val="true"/>
      <sz val="8"/>
      <color rgb="FF000000"/>
      <name val="Arial"/>
      <family val="2"/>
    </font>
    <font>
      <sz val="6.4"/>
      <color rgb="FF000000"/>
      <name val="Arial"/>
      <family val="2"/>
    </font>
    <font>
      <b val="true"/>
      <sz val="14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i val="true"/>
      <sz val="8"/>
      <color rgb="FF000000"/>
      <name val="Arial"/>
      <family val="0"/>
      <charset val="1"/>
    </font>
    <font>
      <b val="true"/>
      <sz val="14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</fonts>
  <fills count="60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FCC99"/>
        <bgColor rgb="FFFAC090"/>
      </patternFill>
    </fill>
    <fill>
      <patternFill patternType="solid">
        <fgColor rgb="FFFFFFFF"/>
        <bgColor rgb="FFF2F2F2"/>
      </patternFill>
    </fill>
    <fill>
      <patternFill patternType="solid">
        <fgColor rgb="FF99CCFF"/>
        <bgColor rgb="FF93CDDD"/>
      </patternFill>
    </fill>
    <fill>
      <patternFill patternType="solid">
        <fgColor rgb="FFF2DCDB"/>
        <bgColor rgb="FFE6E0EC"/>
      </patternFill>
    </fill>
    <fill>
      <patternFill patternType="solid">
        <fgColor rgb="FFFF8080"/>
        <bgColor rgb="FFD99694"/>
      </patternFill>
    </fill>
    <fill>
      <patternFill patternType="solid">
        <fgColor rgb="FFEBF1DE"/>
        <bgColor rgb="FFF2F2F2"/>
      </patternFill>
    </fill>
    <fill>
      <patternFill patternType="solid">
        <fgColor rgb="FFFFFFCC"/>
        <bgColor rgb="FFEBF1DE"/>
      </patternFill>
    </fill>
    <fill>
      <patternFill patternType="solid">
        <fgColor rgb="FFFFFF99"/>
        <bgColor rgb="FFFFEB9C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CCFFFF"/>
        <bgColor rgb="FFDBEEF4"/>
      </patternFill>
    </fill>
    <fill>
      <patternFill patternType="solid">
        <fgColor rgb="FFFDEADA"/>
        <bgColor rgb="FFEBF1DE"/>
      </patternFill>
    </fill>
    <fill>
      <patternFill patternType="solid">
        <fgColor rgb="FFCCCCFF"/>
        <bgColor rgb="FFB9CDE5"/>
      </patternFill>
    </fill>
    <fill>
      <patternFill patternType="solid">
        <fgColor rgb="FFFF99CC"/>
        <bgColor rgb="FFD99694"/>
      </patternFill>
    </fill>
    <fill>
      <patternFill patternType="solid">
        <fgColor rgb="FFCCFECC"/>
        <bgColor rgb="FFCCFFFF"/>
      </patternFill>
    </fill>
    <fill>
      <patternFill patternType="solid">
        <fgColor rgb="FFCC99FF"/>
        <bgColor rgb="FFB3A2C7"/>
      </patternFill>
    </fill>
    <fill>
      <patternFill patternType="solid">
        <fgColor rgb="FFB9CDE5"/>
        <bgColor rgb="FFB7DEE8"/>
      </patternFill>
    </fill>
    <fill>
      <patternFill patternType="solid">
        <fgColor rgb="FFC0C0C0"/>
        <bgColor rgb="FFCCC1DA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DCDCDC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DD5B8"/>
        <bgColor rgb="FFFFCC99"/>
      </patternFill>
    </fill>
    <fill>
      <patternFill patternType="solid">
        <fgColor rgb="FF00FF00"/>
        <bgColor rgb="FF34CBCC"/>
      </patternFill>
    </fill>
    <fill>
      <patternFill patternType="solid">
        <fgColor rgb="FFFFCC00"/>
        <bgColor rgb="FFFE9804"/>
      </patternFill>
    </fill>
    <fill>
      <patternFill patternType="solid">
        <fgColor rgb="FF95B3D7"/>
        <bgColor rgb="FFB0B0B0"/>
      </patternFill>
    </fill>
    <fill>
      <patternFill patternType="solid">
        <fgColor rgb="FF34CBCC"/>
        <bgColor rgb="FF00FFFF"/>
      </patternFill>
    </fill>
    <fill>
      <patternFill patternType="solid">
        <fgColor rgb="FFD99694"/>
        <bgColor rgb="FFFF8080"/>
      </patternFill>
    </fill>
    <fill>
      <patternFill patternType="solid">
        <fgColor rgb="FFFF6900"/>
        <bgColor rgb="FFFE9804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B0B0B0"/>
      </patternFill>
    </fill>
    <fill>
      <patternFill patternType="solid">
        <fgColor rgb="FF93CDDD"/>
        <bgColor rgb="FF99CCFF"/>
      </patternFill>
    </fill>
    <fill>
      <patternFill patternType="solid">
        <fgColor rgb="FFFAC090"/>
        <bgColor rgb="FFFFCC99"/>
      </patternFill>
    </fill>
    <fill>
      <patternFill patternType="solid">
        <fgColor rgb="FF0A53A6"/>
        <bgColor rgb="FF343495"/>
      </patternFill>
    </fill>
    <fill>
      <patternFill patternType="darkGray">
        <fgColor rgb="FF88022F"/>
        <bgColor rgb="FF343495"/>
      </patternFill>
    </fill>
    <fill>
      <patternFill patternType="solid">
        <fgColor rgb="FFFE9804"/>
        <bgColor rgb="FFFF6900"/>
      </patternFill>
    </fill>
    <fill>
      <patternFill patternType="solid">
        <fgColor rgb="FF666CA3"/>
        <bgColor rgb="FF808080"/>
      </patternFill>
    </fill>
    <fill>
      <patternFill patternType="solid">
        <fgColor rgb="FF003366"/>
        <bgColor rgb="FF343495"/>
      </patternFill>
    </fill>
    <fill>
      <patternFill patternType="darkGray">
        <fgColor rgb="FFA95214"/>
        <bgColor rgb="FFFF6900"/>
      </patternFill>
    </fill>
    <fill>
      <patternFill patternType="solid">
        <fgColor rgb="FFFF0000"/>
        <bgColor rgb="FF88022F"/>
      </patternFill>
    </fill>
    <fill>
      <patternFill patternType="darkGray">
        <fgColor rgb="FF959F85"/>
        <bgColor rgb="FFB0B0B0"/>
      </patternFill>
    </fill>
    <fill>
      <patternFill patternType="solid">
        <fgColor rgb="FF339966"/>
        <bgColor rgb="FF808080"/>
      </patternFill>
    </fill>
    <fill>
      <patternFill patternType="darkGray">
        <fgColor rgb="FF666CA3"/>
        <bgColor rgb="FF808080"/>
      </patternFill>
    </fill>
    <fill>
      <patternFill patternType="solid">
        <fgColor rgb="FF666CA3"/>
        <bgColor rgb="FF808080"/>
      </patternFill>
    </fill>
    <fill>
      <patternFill patternType="darkGray">
        <fgColor rgb="FF34CBCC"/>
        <bgColor rgb="FF339966"/>
      </patternFill>
    </fill>
    <fill>
      <patternFill patternType="mediumGray">
        <fgColor rgb="FFFE9804"/>
        <bgColor rgb="FFFF8080"/>
      </patternFill>
    </fill>
    <fill>
      <patternFill patternType="solid">
        <fgColor rgb="FFFDD5B8"/>
        <bgColor rgb="FFFFCC99"/>
      </patternFill>
    </fill>
    <fill>
      <patternFill patternType="solid">
        <fgColor rgb="FF343495"/>
        <bgColor rgb="FF003366"/>
      </patternFill>
    </fill>
    <fill>
      <patternFill patternType="solid">
        <fgColor rgb="FFF2F2F2"/>
        <bgColor rgb="FFEBF1DE"/>
      </patternFill>
    </fill>
    <fill>
      <patternFill patternType="darkGray">
        <fgColor rgb="FFB0B0B0"/>
        <bgColor rgb="FFB3A2C7"/>
      </patternFill>
    </fill>
    <fill>
      <patternFill patternType="darkGray">
        <fgColor rgb="FF959F85"/>
        <bgColor rgb="FF808080"/>
      </patternFill>
    </fill>
    <fill>
      <patternFill patternType="mediumGray">
        <fgColor rgb="FFCCFECC"/>
        <bgColor rgb="FFD7E4BD"/>
      </patternFill>
    </fill>
    <fill>
      <patternFill patternType="solid">
        <fgColor rgb="FF808080"/>
        <bgColor rgb="FF666CA3"/>
      </patternFill>
    </fill>
    <fill>
      <patternFill patternType="solid">
        <fgColor rgb="FF00FFFF"/>
        <bgColor rgb="FF34CBCC"/>
      </patternFill>
    </fill>
    <fill>
      <patternFill patternType="solid">
        <fgColor rgb="FFFFEB9C"/>
        <bgColor rgb="FFFFFF99"/>
      </patternFill>
    </fill>
    <fill>
      <patternFill patternType="solid">
        <fgColor rgb="FF9999FF"/>
        <bgColor rgb="FF95B3D7"/>
      </patternFill>
    </fill>
    <fill>
      <patternFill patternType="solid">
        <fgColor rgb="FFDCDCDC"/>
        <bgColor rgb="FFE6E0EC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43434"/>
      </left>
      <right style="double">
        <color rgb="FF343434"/>
      </right>
      <top style="double">
        <color rgb="FF343434"/>
      </top>
      <bottom style="double">
        <color rgb="FF343434"/>
      </bottom>
      <diagonal/>
    </border>
    <border diagonalUp="false" diagonalDown="false">
      <left style="double">
        <color rgb="FF343434"/>
      </left>
      <right style="double">
        <color rgb="FF343434"/>
      </right>
      <top style="double">
        <color rgb="FF343434"/>
      </top>
      <bottom style="double">
        <color rgb="FF343434"/>
      </bottom>
      <diagonal/>
    </border>
    <border diagonalUp="false" diagonalDown="false">
      <left/>
      <right style="thin">
        <color rgb="FF343434"/>
      </right>
      <top style="thin">
        <color rgb="FF343434"/>
      </top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thick">
        <color rgb="FF666CA3"/>
      </bottom>
      <diagonal/>
    </border>
    <border diagonalUp="false" diagonalDown="false">
      <left/>
      <right/>
      <top/>
      <bottom style="thick">
        <color rgb="FF34CBCC"/>
      </bottom>
      <diagonal/>
    </border>
    <border diagonalUp="false" diagonalDown="false">
      <left/>
      <right/>
      <top/>
      <bottom style="thick">
        <color rgb="FF003366"/>
      </bottom>
      <diagonal/>
    </border>
    <border diagonalUp="false" diagonalDown="false">
      <left/>
      <right/>
      <top/>
      <bottom style="thick">
        <color rgb="FF95B3D7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thick">
        <color rgb="FFCCFFFF"/>
      </bottom>
      <diagonal/>
    </border>
    <border diagonalUp="false" diagonalDown="false">
      <left/>
      <right/>
      <top/>
      <bottom style="medium">
        <color rgb="FF95B3D7"/>
      </bottom>
      <diagonal/>
    </border>
    <border diagonalUp="false" diagonalDown="false">
      <left/>
      <right/>
      <top/>
      <bottom style="medium">
        <color rgb="FF34CBCC"/>
      </bottom>
      <diagonal/>
    </border>
    <border diagonalUp="false" diagonalDown="false">
      <left/>
      <right/>
      <top/>
      <bottom style="medium">
        <color rgb="FFCCFFFF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double">
        <color rgb="FFFF6900"/>
      </bottom>
      <diagonal/>
    </border>
    <border diagonalUp="false" diagonalDown="false">
      <left/>
      <right/>
      <top/>
      <bottom style="double">
        <color rgb="FFFE9804"/>
      </bottom>
      <diagonal/>
    </border>
    <border diagonalUp="false" diagonalDown="false">
      <left/>
      <right/>
      <top/>
      <bottom style="double">
        <color rgb="FFFF0000"/>
      </bottom>
      <diagonal/>
    </border>
    <border diagonalUp="false" diagonalDown="false">
      <left style="thin">
        <color rgb="FF88022F"/>
      </left>
      <right style="thin">
        <color rgb="FF88022F"/>
      </right>
      <top style="thin">
        <color rgb="FF88022F"/>
      </top>
      <bottom style="thin">
        <color rgb="FF88022F"/>
      </bottom>
      <diagonal/>
    </border>
    <border diagonalUp="false" diagonalDown="false"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43434"/>
      </left>
      <right style="thin">
        <color rgb="FF343434"/>
      </right>
      <top style="thin">
        <color rgb="FF343434"/>
      </top>
      <bottom style="thin">
        <color rgb="FF343434"/>
      </bottom>
      <diagonal/>
    </border>
    <border diagonalUp="false" diagonalDown="false">
      <left style="thin">
        <color rgb="FF343434"/>
      </left>
      <right style="thin">
        <color rgb="FF343434"/>
      </right>
      <top style="thin">
        <color rgb="FF343434"/>
      </top>
      <bottom style="thin">
        <color rgb="FF343434"/>
      </bottom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>
        <color rgb="FF666CA3"/>
      </top>
      <bottom style="double">
        <color rgb="FF666CA3"/>
      </bottom>
      <diagonal/>
    </border>
    <border diagonalUp="false" diagonalDown="false">
      <left/>
      <right/>
      <top style="thin">
        <color rgb="FF34CBCC"/>
      </top>
      <bottom style="double">
        <color rgb="FF34CBCC"/>
      </bottom>
      <diagonal/>
    </border>
    <border diagonalUp="false" diagonalDown="false">
      <left/>
      <right/>
      <top style="thin">
        <color rgb="FF003366"/>
      </top>
      <bottom style="double">
        <color rgb="FF003366"/>
      </bottom>
      <diagonal/>
    </border>
    <border diagonalUp="false" diagonalDown="false">
      <left/>
      <right/>
      <top/>
      <bottom style="thick">
        <color rgb="FF343495"/>
      </bottom>
      <diagonal/>
    </border>
    <border diagonalUp="false" diagonalDown="false">
      <left/>
      <right/>
      <top/>
      <bottom style="medium">
        <color rgb="FF0A53A6"/>
      </bottom>
      <diagonal/>
    </border>
    <border diagonalUp="false" diagonalDown="false">
      <left/>
      <right/>
      <top style="thin">
        <color rgb="FF343495"/>
      </top>
      <bottom style="double">
        <color rgb="FF343495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12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80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32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7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8" fillId="15" borderId="0" applyFont="true" applyBorder="false" applyAlignment="true" applyProtection="false">
      <alignment horizontal="general" vertical="bottom" textRotation="0" wrapText="false" indent="0" shrinkToFit="false"/>
    </xf>
    <xf numFmtId="164" fontId="8" fillId="16" borderId="0" applyFont="true" applyBorder="false" applyAlignment="true" applyProtection="false">
      <alignment horizontal="general" vertical="bottom" textRotation="0" wrapText="false" indent="0" shrinkToFit="false"/>
    </xf>
    <xf numFmtId="164" fontId="8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18" borderId="0" applyFont="true" applyBorder="false" applyAlignment="true" applyProtection="false">
      <alignment horizontal="general" vertical="bottom" textRotation="0" wrapText="false" indent="0" shrinkToFit="false"/>
    </xf>
    <xf numFmtId="164" fontId="8" fillId="13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5" borderId="0" applyFont="true" applyBorder="false" applyAlignment="true" applyProtection="false">
      <alignment horizontal="general" vertical="bottom" textRotation="0" wrapText="false" indent="0" shrinkToFit="false"/>
    </xf>
    <xf numFmtId="164" fontId="9" fillId="16" borderId="0" applyFont="true" applyBorder="false" applyAlignment="true" applyProtection="false">
      <alignment horizontal="general" vertical="bottom" textRotation="0" wrapText="false" indent="0" shrinkToFit="false"/>
    </xf>
    <xf numFmtId="164" fontId="9" fillId="17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0" applyFont="true" applyBorder="false" applyAlignment="true" applyProtection="false">
      <alignment horizontal="general" vertical="bottom" textRotation="0" wrapText="false" indent="0" shrinkToFit="false"/>
    </xf>
    <xf numFmtId="164" fontId="9" fillId="1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20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7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0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7" borderId="0" applyFont="true" applyBorder="false" applyAlignment="true" applyProtection="false">
      <alignment horizontal="general" vertical="bottom" textRotation="0" wrapText="false" indent="0" shrinkToFit="false"/>
    </xf>
    <xf numFmtId="164" fontId="8" fillId="26" borderId="0" applyFont="true" applyBorder="false" applyAlignment="true" applyProtection="false">
      <alignment horizontal="general" vertical="bottom" textRotation="0" wrapText="false" indent="0" shrinkToFit="false"/>
    </xf>
    <xf numFmtId="164" fontId="8" fillId="18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27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26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27" borderId="0" applyFont="true" applyBorder="false" applyAlignment="true" applyProtection="false">
      <alignment horizontal="general" vertical="bottom" textRotation="0" wrapText="false" indent="0" shrinkToFit="false"/>
    </xf>
    <xf numFmtId="164" fontId="10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11" fillId="29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12" fillId="29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11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5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8" borderId="0" applyFont="true" applyBorder="false" applyAlignment="true" applyProtection="false">
      <alignment horizontal="general" vertical="bottom" textRotation="0" wrapText="false" indent="0" shrinkToFit="false"/>
    </xf>
    <xf numFmtId="164" fontId="11" fillId="13" borderId="0" applyFont="true" applyBorder="false" applyAlignment="true" applyProtection="false">
      <alignment horizontal="general" vertical="bottom" textRotation="0" wrapText="false" indent="0" shrinkToFit="false"/>
    </xf>
    <xf numFmtId="164" fontId="11" fillId="13" borderId="0" applyFont="true" applyBorder="false" applyAlignment="true" applyProtection="false">
      <alignment horizontal="general" vertical="bottom" textRotation="0" wrapText="false" indent="0" shrinkToFit="false"/>
    </xf>
    <xf numFmtId="164" fontId="11" fillId="13" borderId="0" applyFont="true" applyBorder="false" applyAlignment="true" applyProtection="false">
      <alignment horizontal="general" vertical="bottom" textRotation="0" wrapText="false" indent="0" shrinkToFit="false"/>
    </xf>
    <xf numFmtId="164" fontId="11" fillId="13" borderId="0" applyFont="true" applyBorder="false" applyAlignment="true" applyProtection="false">
      <alignment horizontal="general" vertical="bottom" textRotation="0" wrapText="false" indent="0" shrinkToFit="false"/>
    </xf>
    <xf numFmtId="164" fontId="11" fillId="28" borderId="0" applyFont="true" applyBorder="false" applyAlignment="true" applyProtection="false">
      <alignment horizontal="general" vertical="bottom" textRotation="0" wrapText="false" indent="0" shrinkToFit="false"/>
    </xf>
    <xf numFmtId="164" fontId="10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11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11" fillId="31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5" fillId="30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11" fillId="31" borderId="0" applyFont="true" applyBorder="false" applyAlignment="true" applyProtection="false">
      <alignment horizontal="general" vertical="bottom" textRotation="0" wrapText="false" indent="0" shrinkToFit="false"/>
    </xf>
    <xf numFmtId="164" fontId="11" fillId="31" borderId="0" applyFont="true" applyBorder="false" applyAlignment="true" applyProtection="false">
      <alignment horizontal="general" vertical="bottom" textRotation="0" wrapText="false" indent="0" shrinkToFit="false"/>
    </xf>
    <xf numFmtId="164" fontId="11" fillId="31" borderId="0" applyFont="true" applyBorder="false" applyAlignment="true" applyProtection="false">
      <alignment horizontal="general" vertical="bottom" textRotation="0" wrapText="false" indent="0" shrinkToFit="false"/>
    </xf>
    <xf numFmtId="164" fontId="11" fillId="31" borderId="0" applyFont="true" applyBorder="false" applyAlignment="true" applyProtection="false">
      <alignment horizontal="general" vertical="bottom" textRotation="0" wrapText="false" indent="0" shrinkToFit="false"/>
    </xf>
    <xf numFmtId="164" fontId="11" fillId="30" borderId="0" applyFont="true" applyBorder="false" applyAlignment="true" applyProtection="false">
      <alignment horizontal="general" vertical="bottom" textRotation="0" wrapText="false" indent="0" shrinkToFit="false"/>
    </xf>
    <xf numFmtId="164" fontId="10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11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12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11" fillId="27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32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11" fillId="27" borderId="0" applyFont="true" applyBorder="false" applyAlignment="true" applyProtection="false">
      <alignment horizontal="general" vertical="bottom" textRotation="0" wrapText="false" indent="0" shrinkToFit="false"/>
    </xf>
    <xf numFmtId="164" fontId="11" fillId="27" borderId="0" applyFont="true" applyBorder="false" applyAlignment="true" applyProtection="false">
      <alignment horizontal="general" vertical="bottom" textRotation="0" wrapText="false" indent="0" shrinkToFit="false"/>
    </xf>
    <xf numFmtId="164" fontId="11" fillId="27" borderId="0" applyFont="true" applyBorder="false" applyAlignment="true" applyProtection="false">
      <alignment horizontal="general" vertical="bottom" textRotation="0" wrapText="false" indent="0" shrinkToFit="false"/>
    </xf>
    <xf numFmtId="164" fontId="11" fillId="27" borderId="0" applyFont="true" applyBorder="false" applyAlignment="true" applyProtection="false">
      <alignment horizontal="general" vertical="bottom" textRotation="0" wrapText="false" indent="0" shrinkToFit="false"/>
    </xf>
    <xf numFmtId="164" fontId="11" fillId="32" borderId="0" applyFont="true" applyBorder="false" applyAlignment="true" applyProtection="false">
      <alignment horizontal="general" vertical="bottom" textRotation="0" wrapText="false" indent="0" shrinkToFit="false"/>
    </xf>
    <xf numFmtId="164" fontId="10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11" fillId="20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12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11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11" fillId="16" borderId="0" applyFont="true" applyBorder="false" applyAlignment="true" applyProtection="false">
      <alignment horizontal="general" vertical="bottom" textRotation="0" wrapText="false" indent="0" shrinkToFit="false"/>
    </xf>
    <xf numFmtId="164" fontId="11" fillId="16" borderId="0" applyFont="true" applyBorder="false" applyAlignment="true" applyProtection="false">
      <alignment horizontal="general" vertical="bottom" textRotation="0" wrapText="false" indent="0" shrinkToFit="false"/>
    </xf>
    <xf numFmtId="164" fontId="11" fillId="16" borderId="0" applyFont="true" applyBorder="false" applyAlignment="true" applyProtection="false">
      <alignment horizontal="general" vertical="bottom" textRotation="0" wrapText="false" indent="0" shrinkToFit="false"/>
    </xf>
    <xf numFmtId="164" fontId="11" fillId="16" borderId="0" applyFont="true" applyBorder="false" applyAlignment="true" applyProtection="false">
      <alignment horizontal="general" vertical="bottom" textRotation="0" wrapText="false" indent="0" shrinkToFit="false"/>
    </xf>
    <xf numFmtId="164" fontId="11" fillId="33" borderId="0" applyFont="true" applyBorder="false" applyAlignment="true" applyProtection="false">
      <alignment horizontal="general" vertical="bottom" textRotation="0" wrapText="false" indent="0" shrinkToFit="false"/>
    </xf>
    <xf numFmtId="164" fontId="10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11" fillId="29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12" fillId="29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11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11" fillId="13" borderId="0" applyFont="true" applyBorder="false" applyAlignment="true" applyProtection="false">
      <alignment horizontal="general" vertical="bottom" textRotation="0" wrapText="false" indent="0" shrinkToFit="false"/>
    </xf>
    <xf numFmtId="164" fontId="11" fillId="13" borderId="0" applyFont="true" applyBorder="false" applyAlignment="true" applyProtection="false">
      <alignment horizontal="general" vertical="bottom" textRotation="0" wrapText="false" indent="0" shrinkToFit="false"/>
    </xf>
    <xf numFmtId="164" fontId="11" fillId="13" borderId="0" applyFont="true" applyBorder="false" applyAlignment="true" applyProtection="false">
      <alignment horizontal="general" vertical="bottom" textRotation="0" wrapText="false" indent="0" shrinkToFit="false"/>
    </xf>
    <xf numFmtId="164" fontId="11" fillId="13" borderId="0" applyFont="true" applyBorder="false" applyAlignment="true" applyProtection="false">
      <alignment horizontal="general" vertical="bottom" textRotation="0" wrapText="false" indent="0" shrinkToFit="false"/>
    </xf>
    <xf numFmtId="164" fontId="11" fillId="34" borderId="0" applyFont="true" applyBorder="false" applyAlignment="true" applyProtection="false">
      <alignment horizontal="general" vertical="bottom" textRotation="0" wrapText="false" indent="0" shrinkToFit="false"/>
    </xf>
    <xf numFmtId="164" fontId="10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11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11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5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11" fillId="7" borderId="0" applyFont="true" applyBorder="false" applyAlignment="true" applyProtection="false">
      <alignment horizontal="general" vertical="bottom" textRotation="0" wrapText="false" indent="0" shrinkToFit="false"/>
    </xf>
    <xf numFmtId="164" fontId="11" fillId="7" borderId="0" applyFont="true" applyBorder="false" applyAlignment="true" applyProtection="false">
      <alignment horizontal="general" vertical="bottom" textRotation="0" wrapText="false" indent="0" shrinkToFit="false"/>
    </xf>
    <xf numFmtId="164" fontId="11" fillId="7" borderId="0" applyFont="true" applyBorder="false" applyAlignment="true" applyProtection="false">
      <alignment horizontal="general" vertical="bottom" textRotation="0" wrapText="false" indent="0" shrinkToFit="false"/>
    </xf>
    <xf numFmtId="164" fontId="11" fillId="7" borderId="0" applyFont="true" applyBorder="false" applyAlignment="true" applyProtection="false">
      <alignment horizontal="general" vertical="bottom" textRotation="0" wrapText="false" indent="0" shrinkToFit="false"/>
    </xf>
    <xf numFmtId="164" fontId="11" fillId="35" borderId="0" applyFont="true" applyBorder="false" applyAlignment="true" applyProtection="false">
      <alignment horizontal="general" vertical="bottom" textRotation="0" wrapText="false" indent="0" shrinkToFit="false"/>
    </xf>
    <xf numFmtId="164" fontId="13" fillId="36" borderId="0" applyFont="true" applyBorder="false" applyAlignment="true" applyProtection="false">
      <alignment horizontal="general" vertical="bottom" textRotation="0" wrapText="false" indent="0" shrinkToFit="false"/>
    </xf>
    <xf numFmtId="164" fontId="13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26" borderId="0" applyFont="true" applyBorder="false" applyAlignment="true" applyProtection="false">
      <alignment horizontal="general" vertical="bottom" textRotation="0" wrapText="false" indent="0" shrinkToFit="false"/>
    </xf>
    <xf numFmtId="164" fontId="13" fillId="37" borderId="0" applyFont="true" applyBorder="false" applyAlignment="true" applyProtection="false">
      <alignment horizontal="general" vertical="bottom" textRotation="0" wrapText="false" indent="0" shrinkToFit="false"/>
    </xf>
    <xf numFmtId="164" fontId="13" fillId="29" borderId="0" applyFont="true" applyBorder="false" applyAlignment="true" applyProtection="false">
      <alignment horizontal="general" vertical="bottom" textRotation="0" wrapText="false" indent="0" shrinkToFit="false"/>
    </xf>
    <xf numFmtId="164" fontId="13" fillId="38" borderId="0" applyFont="true" applyBorder="false" applyAlignment="true" applyProtection="false">
      <alignment horizontal="general" vertical="bottom" textRotation="0" wrapText="false" indent="0" shrinkToFit="false"/>
    </xf>
    <xf numFmtId="164" fontId="14" fillId="3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26" borderId="0" applyFont="true" applyBorder="false" applyAlignment="true" applyProtection="false">
      <alignment horizontal="general" vertical="bottom" textRotation="0" wrapText="false" indent="0" shrinkToFit="false"/>
    </xf>
    <xf numFmtId="164" fontId="14" fillId="37" borderId="0" applyFont="true" applyBorder="false" applyAlignment="true" applyProtection="false">
      <alignment horizontal="general" vertical="bottom" textRotation="0" wrapText="false" indent="0" shrinkToFit="false"/>
    </xf>
    <xf numFmtId="164" fontId="14" fillId="29" borderId="0" applyFont="true" applyBorder="false" applyAlignment="true" applyProtection="false">
      <alignment horizontal="general" vertical="bottom" textRotation="0" wrapText="false" indent="0" shrinkToFit="false"/>
    </xf>
    <xf numFmtId="164" fontId="14" fillId="38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9" borderId="0" applyFont="true" applyBorder="false" applyAlignment="true" applyProtection="false">
      <alignment horizontal="general" vertical="bottom" textRotation="0" wrapText="false" indent="0" shrinkToFit="false"/>
    </xf>
    <xf numFmtId="164" fontId="11" fillId="29" borderId="0" applyFont="true" applyBorder="false" applyAlignment="true" applyProtection="false">
      <alignment horizontal="general" vertical="bottom" textRotation="0" wrapText="false" indent="0" shrinkToFit="false"/>
    </xf>
    <xf numFmtId="164" fontId="12" fillId="29" borderId="0" applyFont="true" applyBorder="false" applyAlignment="true" applyProtection="false">
      <alignment horizontal="general" vertical="bottom" textRotation="0" wrapText="false" indent="0" shrinkToFit="false"/>
    </xf>
    <xf numFmtId="164" fontId="11" fillId="40" borderId="0" applyFont="true" applyBorder="false" applyAlignment="true" applyProtection="false">
      <alignment horizontal="general" vertical="bottom" textRotation="0" wrapText="false" indent="0" shrinkToFit="false"/>
    </xf>
    <xf numFmtId="164" fontId="11" fillId="40" borderId="0" applyFont="true" applyBorder="false" applyAlignment="true" applyProtection="false">
      <alignment horizontal="general" vertical="bottom" textRotation="0" wrapText="false" indent="0" shrinkToFit="false"/>
    </xf>
    <xf numFmtId="164" fontId="11" fillId="40" borderId="0" applyFont="true" applyBorder="false" applyAlignment="true" applyProtection="false">
      <alignment horizontal="general" vertical="bottom" textRotation="0" wrapText="false" indent="0" shrinkToFit="false"/>
    </xf>
    <xf numFmtId="164" fontId="11" fillId="40" borderId="0" applyFont="true" applyBorder="false" applyAlignment="true" applyProtection="false">
      <alignment horizontal="general" vertical="bottom" textRotation="0" wrapText="false" indent="0" shrinkToFit="false"/>
    </xf>
    <xf numFmtId="164" fontId="11" fillId="40" borderId="0" applyFont="true" applyBorder="false" applyAlignment="true" applyProtection="false">
      <alignment horizontal="general" vertical="bottom" textRotation="0" wrapText="false" indent="0" shrinkToFit="false"/>
    </xf>
    <xf numFmtId="164" fontId="11" fillId="39" borderId="0" applyFont="true" applyBorder="false" applyAlignment="true" applyProtection="false">
      <alignment horizontal="general" vertical="bottom" textRotation="0" wrapText="false" indent="0" shrinkToFit="false"/>
    </xf>
    <xf numFmtId="164" fontId="10" fillId="41" borderId="0" applyFont="true" applyBorder="false" applyAlignment="true" applyProtection="false">
      <alignment horizontal="general" vertical="bottom" textRotation="0" wrapText="false" indent="0" shrinkToFit="false"/>
    </xf>
    <xf numFmtId="164" fontId="11" fillId="42" borderId="0" applyFont="true" applyBorder="false" applyAlignment="true" applyProtection="false">
      <alignment horizontal="general" vertical="bottom" textRotation="0" wrapText="false" indent="0" shrinkToFit="false"/>
    </xf>
    <xf numFmtId="164" fontId="12" fillId="42" borderId="0" applyFont="true" applyBorder="false" applyAlignment="true" applyProtection="false">
      <alignment horizontal="general" vertical="bottom" textRotation="0" wrapText="false" indent="0" shrinkToFit="false"/>
    </xf>
    <xf numFmtId="164" fontId="11" fillId="31" borderId="0" applyFont="true" applyBorder="false" applyAlignment="true" applyProtection="false">
      <alignment horizontal="general" vertical="bottom" textRotation="0" wrapText="false" indent="0" shrinkToFit="false"/>
    </xf>
    <xf numFmtId="164" fontId="11" fillId="31" borderId="0" applyFont="true" applyBorder="false" applyAlignment="true" applyProtection="false">
      <alignment horizontal="general" vertical="bottom" textRotation="0" wrapText="false" indent="0" shrinkToFit="false"/>
    </xf>
    <xf numFmtId="164" fontId="11" fillId="31" borderId="0" applyFont="true" applyBorder="false" applyAlignment="true" applyProtection="false">
      <alignment horizontal="general" vertical="bottom" textRotation="0" wrapText="false" indent="0" shrinkToFit="false"/>
    </xf>
    <xf numFmtId="164" fontId="11" fillId="31" borderId="0" applyFont="true" applyBorder="false" applyAlignment="true" applyProtection="false">
      <alignment horizontal="general" vertical="bottom" textRotation="0" wrapText="false" indent="0" shrinkToFit="false"/>
    </xf>
    <xf numFmtId="164" fontId="11" fillId="31" borderId="0" applyFont="true" applyBorder="false" applyAlignment="true" applyProtection="false">
      <alignment horizontal="general" vertical="bottom" textRotation="0" wrapText="false" indent="0" shrinkToFit="false"/>
    </xf>
    <xf numFmtId="164" fontId="11" fillId="41" borderId="0" applyFont="true" applyBorder="false" applyAlignment="true" applyProtection="false">
      <alignment horizontal="general" vertical="bottom" textRotation="0" wrapText="false" indent="0" shrinkToFit="false"/>
    </xf>
    <xf numFmtId="164" fontId="10" fillId="43" borderId="0" applyFont="true" applyBorder="false" applyAlignment="true" applyProtection="false">
      <alignment horizontal="general" vertical="bottom" textRotation="0" wrapText="false" indent="0" shrinkToFit="false"/>
    </xf>
    <xf numFmtId="164" fontId="11" fillId="44" borderId="0" applyFont="true" applyBorder="false" applyAlignment="true" applyProtection="false">
      <alignment horizontal="general" vertical="bottom" textRotation="0" wrapText="false" indent="0" shrinkToFit="false"/>
    </xf>
    <xf numFmtId="164" fontId="12" fillId="7" borderId="0" applyFont="true" applyBorder="false" applyAlignment="true" applyProtection="false">
      <alignment horizontal="general" vertical="bottom" textRotation="0" wrapText="false" indent="0" shrinkToFit="false"/>
    </xf>
    <xf numFmtId="164" fontId="11" fillId="27" borderId="0" applyFont="true" applyBorder="false" applyAlignment="true" applyProtection="false">
      <alignment horizontal="general" vertical="bottom" textRotation="0" wrapText="false" indent="0" shrinkToFit="false"/>
    </xf>
    <xf numFmtId="164" fontId="11" fillId="27" borderId="0" applyFont="true" applyBorder="false" applyAlignment="true" applyProtection="false">
      <alignment horizontal="general" vertical="bottom" textRotation="0" wrapText="false" indent="0" shrinkToFit="false"/>
    </xf>
    <xf numFmtId="164" fontId="11" fillId="27" borderId="0" applyFont="true" applyBorder="false" applyAlignment="true" applyProtection="false">
      <alignment horizontal="general" vertical="bottom" textRotation="0" wrapText="false" indent="0" shrinkToFit="false"/>
    </xf>
    <xf numFmtId="164" fontId="11" fillId="27" borderId="0" applyFont="true" applyBorder="false" applyAlignment="true" applyProtection="false">
      <alignment horizontal="general" vertical="bottom" textRotation="0" wrapText="false" indent="0" shrinkToFit="false"/>
    </xf>
    <xf numFmtId="164" fontId="11" fillId="27" borderId="0" applyFont="true" applyBorder="false" applyAlignment="true" applyProtection="false">
      <alignment horizontal="general" vertical="bottom" textRotation="0" wrapText="false" indent="0" shrinkToFit="false"/>
    </xf>
    <xf numFmtId="164" fontId="11" fillId="43" borderId="0" applyFont="true" applyBorder="false" applyAlignment="true" applyProtection="false">
      <alignment horizontal="general" vertical="bottom" textRotation="0" wrapText="false" indent="0" shrinkToFit="false"/>
    </xf>
    <xf numFmtId="164" fontId="10" fillId="45" borderId="0" applyFont="true" applyBorder="false" applyAlignment="true" applyProtection="false">
      <alignment horizontal="general" vertical="bottom" textRotation="0" wrapText="false" indent="0" shrinkToFit="false"/>
    </xf>
    <xf numFmtId="164" fontId="11" fillId="46" borderId="0" applyFont="true" applyBorder="false" applyAlignment="true" applyProtection="false">
      <alignment horizontal="general" vertical="bottom" textRotation="0" wrapText="false" indent="0" shrinkToFit="false"/>
    </xf>
    <xf numFmtId="164" fontId="12" fillId="46" borderId="0" applyFont="true" applyBorder="false" applyAlignment="true" applyProtection="false">
      <alignment horizontal="general" vertical="bottom" textRotation="0" wrapText="false" indent="0" shrinkToFit="false"/>
    </xf>
    <xf numFmtId="164" fontId="11" fillId="46" borderId="0" applyFont="true" applyBorder="false" applyAlignment="true" applyProtection="false">
      <alignment horizontal="general" vertical="bottom" textRotation="0" wrapText="false" indent="0" shrinkToFit="false"/>
    </xf>
    <xf numFmtId="164" fontId="11" fillId="46" borderId="0" applyFont="true" applyBorder="false" applyAlignment="true" applyProtection="false">
      <alignment horizontal="general" vertical="bottom" textRotation="0" wrapText="false" indent="0" shrinkToFit="false"/>
    </xf>
    <xf numFmtId="164" fontId="11" fillId="46" borderId="0" applyFont="true" applyBorder="false" applyAlignment="true" applyProtection="false">
      <alignment horizontal="general" vertical="bottom" textRotation="0" wrapText="false" indent="0" shrinkToFit="false"/>
    </xf>
    <xf numFmtId="164" fontId="11" fillId="46" borderId="0" applyFont="true" applyBorder="false" applyAlignment="true" applyProtection="false">
      <alignment horizontal="general" vertical="bottom" textRotation="0" wrapText="false" indent="0" shrinkToFit="false"/>
    </xf>
    <xf numFmtId="164" fontId="11" fillId="46" borderId="0" applyFont="true" applyBorder="false" applyAlignment="true" applyProtection="false">
      <alignment horizontal="general" vertical="bottom" textRotation="0" wrapText="false" indent="0" shrinkToFit="false"/>
    </xf>
    <xf numFmtId="164" fontId="11" fillId="45" borderId="0" applyFont="true" applyBorder="false" applyAlignment="true" applyProtection="false">
      <alignment horizontal="general" vertical="bottom" textRotation="0" wrapText="false" indent="0" shrinkToFit="false"/>
    </xf>
    <xf numFmtId="164" fontId="10" fillId="47" borderId="0" applyFont="true" applyBorder="false" applyAlignment="true" applyProtection="false">
      <alignment horizontal="general" vertical="bottom" textRotation="0" wrapText="false" indent="0" shrinkToFit="false"/>
    </xf>
    <xf numFmtId="164" fontId="11" fillId="29" borderId="0" applyFont="true" applyBorder="false" applyAlignment="true" applyProtection="false">
      <alignment horizontal="general" vertical="bottom" textRotation="0" wrapText="false" indent="0" shrinkToFit="false"/>
    </xf>
    <xf numFmtId="164" fontId="12" fillId="29" borderId="0" applyFont="true" applyBorder="false" applyAlignment="true" applyProtection="false">
      <alignment horizontal="general" vertical="bottom" textRotation="0" wrapText="false" indent="0" shrinkToFit="false"/>
    </xf>
    <xf numFmtId="164" fontId="11" fillId="29" borderId="0" applyFont="true" applyBorder="false" applyAlignment="true" applyProtection="false">
      <alignment horizontal="general" vertical="bottom" textRotation="0" wrapText="false" indent="0" shrinkToFit="false"/>
    </xf>
    <xf numFmtId="164" fontId="11" fillId="29" borderId="0" applyFont="true" applyBorder="false" applyAlignment="true" applyProtection="false">
      <alignment horizontal="general" vertical="bottom" textRotation="0" wrapText="false" indent="0" shrinkToFit="false"/>
    </xf>
    <xf numFmtId="164" fontId="11" fillId="29" borderId="0" applyFont="true" applyBorder="false" applyAlignment="true" applyProtection="false">
      <alignment horizontal="general" vertical="bottom" textRotation="0" wrapText="false" indent="0" shrinkToFit="false"/>
    </xf>
    <xf numFmtId="164" fontId="11" fillId="29" borderId="0" applyFont="true" applyBorder="false" applyAlignment="true" applyProtection="false">
      <alignment horizontal="general" vertical="bottom" textRotation="0" wrapText="false" indent="0" shrinkToFit="false"/>
    </xf>
    <xf numFmtId="164" fontId="11" fillId="29" borderId="0" applyFont="true" applyBorder="false" applyAlignment="true" applyProtection="false">
      <alignment horizontal="general" vertical="bottom" textRotation="0" wrapText="false" indent="0" shrinkToFit="false"/>
    </xf>
    <xf numFmtId="164" fontId="11" fillId="47" borderId="0" applyFont="true" applyBorder="false" applyAlignment="true" applyProtection="false">
      <alignment horizontal="general" vertical="bottom" textRotation="0" wrapText="false" indent="0" shrinkToFit="false"/>
    </xf>
    <xf numFmtId="164" fontId="10" fillId="48" borderId="0" applyFont="true" applyBorder="false" applyAlignment="true" applyProtection="false">
      <alignment horizontal="general" vertical="bottom" textRotation="0" wrapText="false" indent="0" shrinkToFit="false"/>
    </xf>
    <xf numFmtId="164" fontId="11" fillId="31" borderId="0" applyFont="true" applyBorder="false" applyAlignment="true" applyProtection="false">
      <alignment horizontal="general" vertical="bottom" textRotation="0" wrapText="false" indent="0" shrinkToFit="false"/>
    </xf>
    <xf numFmtId="164" fontId="12" fillId="38" borderId="0" applyFont="true" applyBorder="false" applyAlignment="true" applyProtection="false">
      <alignment horizontal="general" vertical="bottom" textRotation="0" wrapText="false" indent="0" shrinkToFit="false"/>
    </xf>
    <xf numFmtId="164" fontId="11" fillId="42" borderId="0" applyFont="true" applyBorder="false" applyAlignment="true" applyProtection="false">
      <alignment horizontal="general" vertical="bottom" textRotation="0" wrapText="false" indent="0" shrinkToFit="false"/>
    </xf>
    <xf numFmtId="164" fontId="11" fillId="42" borderId="0" applyFont="true" applyBorder="false" applyAlignment="true" applyProtection="false">
      <alignment horizontal="general" vertical="bottom" textRotation="0" wrapText="false" indent="0" shrinkToFit="false"/>
    </xf>
    <xf numFmtId="164" fontId="11" fillId="42" borderId="0" applyFont="true" applyBorder="false" applyAlignment="true" applyProtection="false">
      <alignment horizontal="general" vertical="bottom" textRotation="0" wrapText="false" indent="0" shrinkToFit="false"/>
    </xf>
    <xf numFmtId="164" fontId="11" fillId="42" borderId="0" applyFont="true" applyBorder="false" applyAlignment="true" applyProtection="false">
      <alignment horizontal="general" vertical="bottom" textRotation="0" wrapText="false" indent="0" shrinkToFit="false"/>
    </xf>
    <xf numFmtId="164" fontId="11" fillId="42" borderId="0" applyFont="true" applyBorder="false" applyAlignment="true" applyProtection="false">
      <alignment horizontal="general" vertical="bottom" textRotation="0" wrapText="false" indent="0" shrinkToFit="false"/>
    </xf>
    <xf numFmtId="164" fontId="11" fillId="48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49" borderId="0" applyFont="true" applyBorder="false" applyAlignment="true" applyProtection="false">
      <alignment horizontal="general" vertical="bottom" textRotation="0" wrapText="false" indent="0" shrinkToFit="false"/>
    </xf>
    <xf numFmtId="164" fontId="19" fillId="16" borderId="0" applyFont="true" applyBorder="false" applyAlignment="true" applyProtection="false">
      <alignment horizontal="general" vertical="bottom" textRotation="0" wrapText="false" indent="0" shrinkToFit="false"/>
    </xf>
    <xf numFmtId="164" fontId="20" fillId="16" borderId="0" applyFont="true" applyBorder="false" applyAlignment="true" applyProtection="false">
      <alignment horizontal="general" vertical="bottom" textRotation="0" wrapText="false" indent="0" shrinkToFit="false"/>
    </xf>
    <xf numFmtId="164" fontId="19" fillId="18" borderId="0" applyFont="true" applyBorder="false" applyAlignment="true" applyProtection="false">
      <alignment horizontal="general" vertical="bottom" textRotation="0" wrapText="false" indent="0" shrinkToFit="false"/>
    </xf>
    <xf numFmtId="164" fontId="19" fillId="18" borderId="0" applyFont="true" applyBorder="false" applyAlignment="true" applyProtection="false">
      <alignment horizontal="general" vertical="bottom" textRotation="0" wrapText="false" indent="0" shrinkToFit="false"/>
    </xf>
    <xf numFmtId="164" fontId="19" fillId="18" borderId="0" applyFont="true" applyBorder="false" applyAlignment="true" applyProtection="false">
      <alignment horizontal="general" vertical="bottom" textRotation="0" wrapText="false" indent="0" shrinkToFit="false"/>
    </xf>
    <xf numFmtId="164" fontId="19" fillId="18" borderId="0" applyFont="true" applyBorder="false" applyAlignment="true" applyProtection="false">
      <alignment horizontal="general" vertical="bottom" textRotation="0" wrapText="false" indent="0" shrinkToFit="false"/>
    </xf>
    <xf numFmtId="164" fontId="19" fillId="18" borderId="0" applyFont="true" applyBorder="false" applyAlignment="true" applyProtection="false">
      <alignment horizontal="general" vertical="bottom" textRotation="0" wrapText="false" indent="0" shrinkToFit="false"/>
    </xf>
    <xf numFmtId="164" fontId="21" fillId="49" borderId="0" applyFont="true" applyBorder="false" applyAlignment="true" applyProtection="false">
      <alignment horizontal="general" vertical="bottom" textRotation="0" wrapText="false" indent="0" shrinkToFit="false"/>
    </xf>
    <xf numFmtId="164" fontId="22" fillId="5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6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51" borderId="1" applyFont="true" applyBorder="true" applyAlignment="true" applyProtection="false">
      <alignment horizontal="general" vertical="bottom" textRotation="0" wrapText="false" indent="0" shrinkToFit="false"/>
    </xf>
    <xf numFmtId="164" fontId="28" fillId="4" borderId="2" applyFont="true" applyBorder="true" applyAlignment="true" applyProtection="false">
      <alignment horizontal="general" vertical="bottom" textRotation="0" wrapText="false" indent="0" shrinkToFit="false"/>
    </xf>
    <xf numFmtId="164" fontId="29" fillId="4" borderId="2" applyFont="true" applyBorder="true" applyAlignment="true" applyProtection="false">
      <alignment horizontal="general" vertical="bottom" textRotation="0" wrapText="false" indent="0" shrinkToFit="false"/>
    </xf>
    <xf numFmtId="164" fontId="30" fillId="4" borderId="2" applyFont="true" applyBorder="true" applyAlignment="true" applyProtection="false">
      <alignment horizontal="general" vertical="bottom" textRotation="0" wrapText="false" indent="0" shrinkToFit="false"/>
    </xf>
    <xf numFmtId="164" fontId="30" fillId="4" borderId="2" applyFont="true" applyBorder="true" applyAlignment="true" applyProtection="false">
      <alignment horizontal="general" vertical="bottom" textRotation="0" wrapText="false" indent="0" shrinkToFit="false"/>
    </xf>
    <xf numFmtId="164" fontId="30" fillId="4" borderId="2" applyFont="true" applyBorder="true" applyAlignment="true" applyProtection="false">
      <alignment horizontal="general" vertical="bottom" textRotation="0" wrapText="false" indent="0" shrinkToFit="false"/>
    </xf>
    <xf numFmtId="164" fontId="30" fillId="4" borderId="2" applyFont="true" applyBorder="true" applyAlignment="true" applyProtection="false">
      <alignment horizontal="general" vertical="bottom" textRotation="0" wrapText="false" indent="0" shrinkToFit="false"/>
    </xf>
    <xf numFmtId="164" fontId="30" fillId="4" borderId="2" applyFont="true" applyBorder="true" applyAlignment="true" applyProtection="false">
      <alignment horizontal="general" vertical="bottom" textRotation="0" wrapText="false" indent="0" shrinkToFit="false"/>
    </xf>
    <xf numFmtId="164" fontId="31" fillId="51" borderId="1" applyFont="true" applyBorder="true" applyAlignment="true" applyProtection="false">
      <alignment horizontal="general" vertical="bottom" textRotation="0" wrapText="false" indent="0" shrinkToFit="false"/>
    </xf>
    <xf numFmtId="164" fontId="3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52" borderId="3" applyFont="true" applyBorder="true" applyAlignment="true" applyProtection="false">
      <alignment horizontal="general" vertical="bottom" textRotation="0" wrapText="false" indent="0" shrinkToFit="false"/>
    </xf>
    <xf numFmtId="164" fontId="34" fillId="53" borderId="4" applyFont="true" applyBorder="true" applyAlignment="true" applyProtection="false">
      <alignment horizontal="general" vertical="bottom" textRotation="0" wrapText="false" indent="0" shrinkToFit="false"/>
    </xf>
    <xf numFmtId="164" fontId="35" fillId="20" borderId="4" applyFont="true" applyBorder="true" applyAlignment="true" applyProtection="false">
      <alignment horizontal="general" vertical="bottom" textRotation="0" wrapText="false" indent="0" shrinkToFit="false"/>
    </xf>
    <xf numFmtId="164" fontId="34" fillId="53" borderId="4" applyFont="true" applyBorder="true" applyAlignment="true" applyProtection="false">
      <alignment horizontal="general" vertical="bottom" textRotation="0" wrapText="false" indent="0" shrinkToFit="false"/>
    </xf>
    <xf numFmtId="164" fontId="34" fillId="53" borderId="4" applyFont="true" applyBorder="true" applyAlignment="true" applyProtection="false">
      <alignment horizontal="general" vertical="bottom" textRotation="0" wrapText="false" indent="0" shrinkToFit="false"/>
    </xf>
    <xf numFmtId="164" fontId="34" fillId="53" borderId="4" applyFont="true" applyBorder="true" applyAlignment="true" applyProtection="false">
      <alignment horizontal="general" vertical="bottom" textRotation="0" wrapText="false" indent="0" shrinkToFit="false"/>
    </xf>
    <xf numFmtId="164" fontId="34" fillId="53" borderId="4" applyFont="true" applyBorder="true" applyAlignment="true" applyProtection="false">
      <alignment horizontal="general" vertical="bottom" textRotation="0" wrapText="false" indent="0" shrinkToFit="false"/>
    </xf>
    <xf numFmtId="164" fontId="34" fillId="53" borderId="4" applyFont="true" applyBorder="true" applyAlignment="true" applyProtection="false">
      <alignment horizontal="general" vertical="bottom" textRotation="0" wrapText="false" indent="0" shrinkToFit="false"/>
    </xf>
    <xf numFmtId="164" fontId="34" fillId="52" borderId="3" applyFont="true" applyBorder="true" applyAlignment="true" applyProtection="false">
      <alignment horizontal="general" vertical="bottom" textRotation="0" wrapText="false" indent="0" shrinkToFit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2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18" borderId="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13" border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13" border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13" border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13" border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13" border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13" border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4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0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4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0" fillId="0" border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4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32" fillId="2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0" fillId="0" border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42" fillId="0" borderId="0" applyFont="true" applyBorder="false" applyAlignment="true" applyProtection="false">
      <alignment horizontal="general" vertical="bottom" textRotation="0" wrapText="false" indent="0" shrinkToFit="false"/>
    </xf>
    <xf numFmtId="164" fontId="43" fillId="0" borderId="0" applyFont="true" applyBorder="false" applyAlignment="true" applyProtection="false">
      <alignment horizontal="general" vertical="bottom" textRotation="0" wrapText="false" indent="0" shrinkToFit="false"/>
    </xf>
    <xf numFmtId="164" fontId="42" fillId="0" borderId="0" applyFont="true" applyBorder="false" applyAlignment="true" applyProtection="false">
      <alignment horizontal="general" vertical="bottom" textRotation="0" wrapText="false" indent="0" shrinkToFit="false"/>
    </xf>
    <xf numFmtId="164" fontId="42" fillId="0" borderId="0" applyFont="true" applyBorder="false" applyAlignment="true" applyProtection="false">
      <alignment horizontal="general" vertical="bottom" textRotation="0" wrapText="false" indent="0" shrinkToFit="false"/>
    </xf>
    <xf numFmtId="164" fontId="42" fillId="0" borderId="0" applyFont="true" applyBorder="false" applyAlignment="true" applyProtection="false">
      <alignment horizontal="general" vertical="bottom" textRotation="0" wrapText="false" indent="0" shrinkToFit="false"/>
    </xf>
    <xf numFmtId="164" fontId="42" fillId="0" borderId="0" applyFont="true" applyBorder="false" applyAlignment="true" applyProtection="false">
      <alignment horizontal="general" vertical="bottom" textRotation="0" wrapText="false" indent="0" shrinkToFit="false"/>
    </xf>
    <xf numFmtId="164" fontId="42" fillId="0" borderId="0" applyFont="true" applyBorder="fals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5" fontId="4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4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4" borderId="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7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17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17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17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17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17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17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7" fillId="54" borderId="0" applyFont="true" applyBorder="false" applyAlignment="true" applyProtection="false">
      <alignment horizontal="general" vertical="bottom" textRotation="0" wrapText="false" indent="0" shrinkToFit="false"/>
    </xf>
    <xf numFmtId="164" fontId="48" fillId="17" borderId="0" applyFont="true" applyBorder="false" applyAlignment="true" applyProtection="false">
      <alignment horizontal="general" vertical="bottom" textRotation="0" wrapText="false" indent="0" shrinkToFit="false"/>
    </xf>
    <xf numFmtId="164" fontId="49" fillId="17" borderId="0" applyFont="true" applyBorder="false" applyAlignment="true" applyProtection="false">
      <alignment horizontal="general" vertical="bottom" textRotation="0" wrapText="false" indent="0" shrinkToFit="false"/>
    </xf>
    <xf numFmtId="164" fontId="48" fillId="13" borderId="0" applyFont="true" applyBorder="false" applyAlignment="true" applyProtection="false">
      <alignment horizontal="general" vertical="bottom" textRotation="0" wrapText="false" indent="0" shrinkToFit="false"/>
    </xf>
    <xf numFmtId="164" fontId="48" fillId="13" borderId="0" applyFont="true" applyBorder="false" applyAlignment="true" applyProtection="false">
      <alignment horizontal="general" vertical="bottom" textRotation="0" wrapText="false" indent="0" shrinkToFit="false"/>
    </xf>
    <xf numFmtId="164" fontId="48" fillId="13" borderId="0" applyFont="true" applyBorder="false" applyAlignment="true" applyProtection="false">
      <alignment horizontal="general" vertical="bottom" textRotation="0" wrapText="false" indent="0" shrinkToFit="false"/>
    </xf>
    <xf numFmtId="164" fontId="48" fillId="13" borderId="0" applyFont="true" applyBorder="false" applyAlignment="true" applyProtection="false">
      <alignment horizontal="general" vertical="bottom" textRotation="0" wrapText="false" indent="0" shrinkToFit="false"/>
    </xf>
    <xf numFmtId="164" fontId="48" fillId="13" borderId="0" applyFont="true" applyBorder="false" applyAlignment="true" applyProtection="false">
      <alignment horizontal="general" vertical="bottom" textRotation="0" wrapText="false" indent="0" shrinkToFit="false"/>
    </xf>
    <xf numFmtId="164" fontId="50" fillId="54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1" fillId="5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6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56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56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56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56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56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56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2" fillId="0" borderId="8" applyFont="true" applyBorder="true" applyAlignment="true" applyProtection="false">
      <alignment horizontal="general" vertical="bottom" textRotation="0" wrapText="false" indent="0" shrinkToFit="false"/>
    </xf>
    <xf numFmtId="164" fontId="53" fillId="0" borderId="9" applyFont="true" applyBorder="true" applyAlignment="true" applyProtection="false">
      <alignment horizontal="general" vertical="bottom" textRotation="0" wrapText="false" indent="0" shrinkToFit="false"/>
    </xf>
    <xf numFmtId="164" fontId="53" fillId="0" borderId="9" applyFont="true" applyBorder="true" applyAlignment="true" applyProtection="false">
      <alignment horizontal="general" vertical="bottom" textRotation="0" wrapText="false" indent="0" shrinkToFit="false"/>
    </xf>
    <xf numFmtId="164" fontId="53" fillId="0" borderId="10" applyFont="true" applyBorder="true" applyAlignment="true" applyProtection="false">
      <alignment horizontal="general" vertical="bottom" textRotation="0" wrapText="false" indent="0" shrinkToFit="false"/>
    </xf>
    <xf numFmtId="164" fontId="53" fillId="0" borderId="10" applyFont="true" applyBorder="true" applyAlignment="true" applyProtection="false">
      <alignment horizontal="general" vertical="bottom" textRotation="0" wrapText="false" indent="0" shrinkToFit="false"/>
    </xf>
    <xf numFmtId="164" fontId="53" fillId="0" borderId="10" applyFont="true" applyBorder="true" applyAlignment="true" applyProtection="false">
      <alignment horizontal="general" vertical="bottom" textRotation="0" wrapText="false" indent="0" shrinkToFit="false"/>
    </xf>
    <xf numFmtId="164" fontId="53" fillId="0" borderId="10" applyFont="true" applyBorder="true" applyAlignment="true" applyProtection="false">
      <alignment horizontal="general" vertical="bottom" textRotation="0" wrapText="false" indent="0" shrinkToFit="false"/>
    </xf>
    <xf numFmtId="164" fontId="53" fillId="0" borderId="10" applyFont="true" applyBorder="true" applyAlignment="true" applyProtection="false">
      <alignment horizontal="general" vertical="bottom" textRotation="0" wrapText="false" indent="0" shrinkToFit="false"/>
    </xf>
    <xf numFmtId="164" fontId="54" fillId="0" borderId="8" applyFont="true" applyBorder="true" applyAlignment="true" applyProtection="false">
      <alignment horizontal="general" vertical="bottom" textRotation="0" wrapText="false" indent="0" shrinkToFit="false"/>
    </xf>
    <xf numFmtId="164" fontId="55" fillId="0" borderId="11" applyFont="true" applyBorder="true" applyAlignment="true" applyProtection="false">
      <alignment horizontal="general" vertical="bottom" textRotation="0" wrapText="false" indent="0" shrinkToFit="false"/>
    </xf>
    <xf numFmtId="164" fontId="56" fillId="0" borderId="12" applyFont="true" applyBorder="true" applyAlignment="true" applyProtection="false">
      <alignment horizontal="general" vertical="bottom" textRotation="0" wrapText="false" indent="0" shrinkToFit="false"/>
    </xf>
    <xf numFmtId="164" fontId="56" fillId="0" borderId="12" applyFont="true" applyBorder="true" applyAlignment="true" applyProtection="false">
      <alignment horizontal="general" vertical="bottom" textRotation="0" wrapText="false" indent="0" shrinkToFit="false"/>
    </xf>
    <xf numFmtId="164" fontId="56" fillId="0" borderId="13" applyFont="true" applyBorder="true" applyAlignment="true" applyProtection="false">
      <alignment horizontal="general" vertical="bottom" textRotation="0" wrapText="false" indent="0" shrinkToFit="false"/>
    </xf>
    <xf numFmtId="164" fontId="56" fillId="0" borderId="13" applyFont="true" applyBorder="true" applyAlignment="true" applyProtection="false">
      <alignment horizontal="general" vertical="bottom" textRotation="0" wrapText="false" indent="0" shrinkToFit="false"/>
    </xf>
    <xf numFmtId="164" fontId="56" fillId="0" borderId="13" applyFont="true" applyBorder="true" applyAlignment="true" applyProtection="false">
      <alignment horizontal="general" vertical="bottom" textRotation="0" wrapText="false" indent="0" shrinkToFit="false"/>
    </xf>
    <xf numFmtId="164" fontId="56" fillId="0" borderId="13" applyFont="true" applyBorder="true" applyAlignment="true" applyProtection="false">
      <alignment horizontal="general" vertical="bottom" textRotation="0" wrapText="false" indent="0" shrinkToFit="false"/>
    </xf>
    <xf numFmtId="164" fontId="56" fillId="0" borderId="13" applyFont="true" applyBorder="true" applyAlignment="true" applyProtection="false">
      <alignment horizontal="general" vertical="bottom" textRotation="0" wrapText="false" indent="0" shrinkToFit="false"/>
    </xf>
    <xf numFmtId="164" fontId="57" fillId="0" borderId="11" applyFont="true" applyBorder="true" applyAlignment="true" applyProtection="false">
      <alignment horizontal="general" vertical="bottom" textRotation="0" wrapText="false" indent="0" shrinkToFit="false"/>
    </xf>
    <xf numFmtId="164" fontId="58" fillId="0" borderId="14" applyFont="true" applyBorder="true" applyAlignment="true" applyProtection="false">
      <alignment horizontal="general" vertical="bottom" textRotation="0" wrapText="false" indent="0" shrinkToFit="false"/>
    </xf>
    <xf numFmtId="164" fontId="59" fillId="0" borderId="15" applyFont="true" applyBorder="true" applyAlignment="true" applyProtection="false">
      <alignment horizontal="general" vertical="bottom" textRotation="0" wrapText="false" indent="0" shrinkToFit="false"/>
    </xf>
    <xf numFmtId="164" fontId="59" fillId="0" borderId="15" applyFont="true" applyBorder="true" applyAlignment="true" applyProtection="false">
      <alignment horizontal="general" vertical="bottom" textRotation="0" wrapText="false" indent="0" shrinkToFit="false"/>
    </xf>
    <xf numFmtId="164" fontId="59" fillId="0" borderId="16" applyFont="true" applyBorder="true" applyAlignment="true" applyProtection="false">
      <alignment horizontal="general" vertical="bottom" textRotation="0" wrapText="false" indent="0" shrinkToFit="false"/>
    </xf>
    <xf numFmtId="164" fontId="59" fillId="0" borderId="16" applyFont="true" applyBorder="true" applyAlignment="true" applyProtection="false">
      <alignment horizontal="general" vertical="bottom" textRotation="0" wrapText="false" indent="0" shrinkToFit="false"/>
    </xf>
    <xf numFmtId="164" fontId="59" fillId="0" borderId="16" applyFont="true" applyBorder="true" applyAlignment="true" applyProtection="false">
      <alignment horizontal="general" vertical="bottom" textRotation="0" wrapText="false" indent="0" shrinkToFit="false"/>
    </xf>
    <xf numFmtId="164" fontId="59" fillId="0" borderId="16" applyFont="true" applyBorder="true" applyAlignment="true" applyProtection="false">
      <alignment horizontal="general" vertical="bottom" textRotation="0" wrapText="false" indent="0" shrinkToFit="false"/>
    </xf>
    <xf numFmtId="164" fontId="59" fillId="0" borderId="16" applyFont="true" applyBorder="true" applyAlignment="true" applyProtection="false">
      <alignment horizontal="general" vertical="bottom" textRotation="0" wrapText="false" indent="0" shrinkToFit="false"/>
    </xf>
    <xf numFmtId="164" fontId="60" fillId="0" borderId="14" applyFont="true" applyBorder="true" applyAlignment="true" applyProtection="false">
      <alignment horizontal="general" vertical="bottom" textRotation="0" wrapText="false" indent="0" shrinkToFit="false"/>
    </xf>
    <xf numFmtId="164" fontId="58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0" borderId="0" applyFont="true" applyBorder="false" applyAlignment="true" applyProtection="false">
      <alignment horizontal="general" vertical="bottom" textRotation="0" wrapText="false" indent="0" shrinkToFit="false"/>
    </xf>
    <xf numFmtId="164" fontId="60" fillId="0" borderId="0" applyFont="true" applyBorder="false" applyAlignment="true" applyProtection="false">
      <alignment horizontal="general" vertical="bottom" textRotation="0" wrapText="false" indent="0" shrinkToFit="false"/>
    </xf>
    <xf numFmtId="164" fontId="61" fillId="3" borderId="1" applyFont="true" applyBorder="true" applyAlignment="true" applyProtection="false">
      <alignment horizontal="general" vertical="bottom" textRotation="0" wrapText="false" indent="0" shrinkToFit="false"/>
    </xf>
    <xf numFmtId="164" fontId="62" fillId="10" borderId="2" applyFont="true" applyBorder="true" applyAlignment="true" applyProtection="false">
      <alignment horizontal="general" vertical="bottom" textRotation="0" wrapText="false" indent="0" shrinkToFit="false"/>
    </xf>
    <xf numFmtId="164" fontId="63" fillId="3" borderId="2" applyFont="true" applyBorder="true" applyAlignment="true" applyProtection="false">
      <alignment horizontal="general" vertical="bottom" textRotation="0" wrapText="false" indent="0" shrinkToFit="false"/>
    </xf>
    <xf numFmtId="164" fontId="4" fillId="4" border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4" border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4" border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4" border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2" fillId="10" borderId="2" applyFont="true" applyBorder="true" applyAlignment="true" applyProtection="false">
      <alignment horizontal="general" vertical="bottom" textRotation="0" wrapText="false" indent="0" shrinkToFit="false"/>
    </xf>
    <xf numFmtId="164" fontId="64" fillId="3" borderId="1" applyFont="true" applyBorder="true" applyAlignment="true" applyProtection="false">
      <alignment horizontal="general" vertical="bottom" textRotation="0" wrapText="false" indent="0" shrinkToFit="false"/>
    </xf>
    <xf numFmtId="164" fontId="65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7" fillId="0" borderId="18" applyFont="true" applyBorder="true" applyAlignment="true" applyProtection="false">
      <alignment horizontal="general" vertical="bottom" textRotation="0" wrapText="false" indent="0" shrinkToFit="false"/>
    </xf>
    <xf numFmtId="164" fontId="68" fillId="0" borderId="19" applyFont="true" applyBorder="true" applyAlignment="true" applyProtection="false">
      <alignment horizontal="general" vertical="bottom" textRotation="0" wrapText="false" indent="0" shrinkToFit="false"/>
    </xf>
    <xf numFmtId="164" fontId="69" fillId="0" borderId="19" applyFont="true" applyBorder="true" applyAlignment="true" applyProtection="false">
      <alignment horizontal="general" vertical="bottom" textRotation="0" wrapText="false" indent="0" shrinkToFit="false"/>
    </xf>
    <xf numFmtId="164" fontId="70" fillId="0" borderId="20" applyFont="true" applyBorder="true" applyAlignment="true" applyProtection="false">
      <alignment horizontal="general" vertical="bottom" textRotation="0" wrapText="false" indent="0" shrinkToFit="false"/>
    </xf>
    <xf numFmtId="164" fontId="70" fillId="0" borderId="20" applyFont="true" applyBorder="true" applyAlignment="true" applyProtection="false">
      <alignment horizontal="general" vertical="bottom" textRotation="0" wrapText="false" indent="0" shrinkToFit="false"/>
    </xf>
    <xf numFmtId="164" fontId="70" fillId="0" borderId="20" applyFont="true" applyBorder="true" applyAlignment="true" applyProtection="false">
      <alignment horizontal="general" vertical="bottom" textRotation="0" wrapText="false" indent="0" shrinkToFit="false"/>
    </xf>
    <xf numFmtId="164" fontId="70" fillId="0" borderId="20" applyFont="true" applyBorder="true" applyAlignment="true" applyProtection="false">
      <alignment horizontal="general" vertical="bottom" textRotation="0" wrapText="false" indent="0" shrinkToFit="false"/>
    </xf>
    <xf numFmtId="164" fontId="70" fillId="0" borderId="20" applyFont="true" applyBorder="true" applyAlignment="true" applyProtection="false">
      <alignment horizontal="general" vertical="bottom" textRotation="0" wrapText="false" indent="0" shrinkToFit="false"/>
    </xf>
    <xf numFmtId="164" fontId="71" fillId="0" borderId="18" applyFont="true" applyBorder="true" applyAlignment="true" applyProtection="false">
      <alignment horizontal="general" vertical="bottom" textRotation="0" wrapText="false" indent="0" shrinkToFit="false"/>
    </xf>
    <xf numFmtId="164" fontId="72" fillId="3" border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3" fillId="57" borderId="0" applyFont="true" applyBorder="false" applyAlignment="true" applyProtection="false">
      <alignment horizontal="general" vertical="bottom" textRotation="0" wrapText="false" indent="0" shrinkToFit="false"/>
    </xf>
    <xf numFmtId="164" fontId="74" fillId="57" borderId="0" applyFont="true" applyBorder="false" applyAlignment="true" applyProtection="false">
      <alignment horizontal="general" vertical="bottom" textRotation="0" wrapText="false" indent="0" shrinkToFit="false"/>
    </xf>
    <xf numFmtId="164" fontId="75" fillId="57" borderId="0" applyFont="true" applyBorder="false" applyAlignment="true" applyProtection="false">
      <alignment horizontal="general" vertical="bottom" textRotation="0" wrapText="false" indent="0" shrinkToFit="false"/>
    </xf>
    <xf numFmtId="164" fontId="76" fillId="10" borderId="0" applyFont="true" applyBorder="false" applyAlignment="true" applyProtection="false">
      <alignment horizontal="general" vertical="bottom" textRotation="0" wrapText="false" indent="0" shrinkToFit="false"/>
    </xf>
    <xf numFmtId="164" fontId="77" fillId="10" borderId="0" applyFont="true" applyBorder="false" applyAlignment="true" applyProtection="false">
      <alignment horizontal="general" vertical="bottom" textRotation="0" wrapText="false" indent="0" shrinkToFit="false"/>
    </xf>
    <xf numFmtId="164" fontId="78" fillId="10" borderId="0" applyFont="true" applyBorder="false" applyAlignment="true" applyProtection="false">
      <alignment horizontal="general" vertical="bottom" textRotation="0" wrapText="false" indent="0" shrinkToFit="false"/>
    </xf>
    <xf numFmtId="164" fontId="78" fillId="10" borderId="0" applyFont="true" applyBorder="false" applyAlignment="true" applyProtection="false">
      <alignment horizontal="general" vertical="bottom" textRotation="0" wrapText="false" indent="0" shrinkToFit="false"/>
    </xf>
    <xf numFmtId="164" fontId="78" fillId="10" borderId="0" applyFont="true" applyBorder="false" applyAlignment="true" applyProtection="false">
      <alignment horizontal="general" vertical="bottom" textRotation="0" wrapText="false" indent="0" shrinkToFit="false"/>
    </xf>
    <xf numFmtId="164" fontId="78" fillId="10" borderId="0" applyFont="true" applyBorder="false" applyAlignment="true" applyProtection="false">
      <alignment horizontal="general" vertical="bottom" textRotation="0" wrapText="false" indent="0" shrinkToFit="false"/>
    </xf>
    <xf numFmtId="164" fontId="78" fillId="10" borderId="0" applyFont="true" applyBorder="false" applyAlignment="true" applyProtection="false">
      <alignment horizontal="general" vertical="bottom" textRotation="0" wrapText="false" indent="0" shrinkToFit="false"/>
    </xf>
    <xf numFmtId="164" fontId="79" fillId="57" borderId="0" applyFont="true" applyBorder="false" applyAlignment="true" applyProtection="false">
      <alignment horizontal="general" vertical="bottom" textRotation="0" wrapText="false" indent="0" shrinkToFit="false"/>
    </xf>
    <xf numFmtId="164" fontId="65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8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7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79" fontId="32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3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10" borderId="23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3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0" fillId="9" borderId="23" applyFont="true" applyBorder="true" applyAlignment="true" applyProtection="false">
      <alignment horizontal="general" vertical="bottom" textRotation="0" wrapText="false" indent="0" shrinkToFit="false"/>
    </xf>
    <xf numFmtId="164" fontId="0" fillId="9" borderId="23" applyFont="true" applyBorder="true" applyAlignment="true" applyProtection="false">
      <alignment horizontal="general" vertical="bottom" textRotation="0" wrapText="false" indent="0" shrinkToFit="false"/>
    </xf>
    <xf numFmtId="164" fontId="0" fillId="9" borderId="23" applyFont="true" applyBorder="true" applyAlignment="true" applyProtection="false">
      <alignment horizontal="general" vertical="bottom" textRotation="0" wrapText="false" indent="0" shrinkToFit="false"/>
    </xf>
    <xf numFmtId="164" fontId="0" fillId="9" borderId="23" applyFont="true" applyBorder="true" applyAlignment="true" applyProtection="false">
      <alignment horizontal="general" vertical="bottom" textRotation="0" wrapText="false" indent="0" shrinkToFit="false"/>
    </xf>
    <xf numFmtId="164" fontId="0" fillId="9" borderId="22" applyFont="true" applyBorder="true" applyAlignment="true" applyProtection="false">
      <alignment horizontal="general" vertical="bottom" textRotation="0" wrapText="false" indent="0" shrinkToFit="false"/>
    </xf>
    <xf numFmtId="164" fontId="8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1" fillId="51" borderId="24" applyFont="true" applyBorder="true" applyAlignment="true" applyProtection="false">
      <alignment horizontal="general" vertical="bottom" textRotation="0" wrapText="false" indent="0" shrinkToFit="false"/>
    </xf>
    <xf numFmtId="164" fontId="82" fillId="4" borderId="25" applyFont="true" applyBorder="true" applyAlignment="true" applyProtection="false">
      <alignment horizontal="general" vertical="bottom" textRotation="0" wrapText="false" indent="0" shrinkToFit="false"/>
    </xf>
    <xf numFmtId="164" fontId="83" fillId="4" borderId="25" applyFont="true" applyBorder="true" applyAlignment="true" applyProtection="false">
      <alignment horizontal="general" vertical="bottom" textRotation="0" wrapText="false" indent="0" shrinkToFit="false"/>
    </xf>
    <xf numFmtId="164" fontId="82" fillId="4" borderId="25" applyFont="true" applyBorder="true" applyAlignment="true" applyProtection="false">
      <alignment horizontal="general" vertical="bottom" textRotation="0" wrapText="false" indent="0" shrinkToFit="false"/>
    </xf>
    <xf numFmtId="164" fontId="82" fillId="4" borderId="25" applyFont="true" applyBorder="true" applyAlignment="true" applyProtection="false">
      <alignment horizontal="general" vertical="bottom" textRotation="0" wrapText="false" indent="0" shrinkToFit="false"/>
    </xf>
    <xf numFmtId="164" fontId="82" fillId="4" borderId="25" applyFont="true" applyBorder="true" applyAlignment="true" applyProtection="false">
      <alignment horizontal="general" vertical="bottom" textRotation="0" wrapText="false" indent="0" shrinkToFit="false"/>
    </xf>
    <xf numFmtId="164" fontId="82" fillId="4" borderId="25" applyFont="true" applyBorder="true" applyAlignment="true" applyProtection="false">
      <alignment horizontal="general" vertical="bottom" textRotation="0" wrapText="false" indent="0" shrinkToFit="false"/>
    </xf>
    <xf numFmtId="164" fontId="82" fillId="4" borderId="25" applyFont="true" applyBorder="true" applyAlignment="true" applyProtection="false">
      <alignment horizontal="general" vertical="bottom" textRotation="0" wrapText="false" indent="0" shrinkToFit="false"/>
    </xf>
    <xf numFmtId="164" fontId="84" fillId="51" borderId="24" applyFont="true" applyBorder="true" applyAlignment="true" applyProtection="false">
      <alignment horizontal="general" vertical="bottom" textRotation="0" wrapText="false" indent="0" shrinkToFit="false"/>
    </xf>
    <xf numFmtId="180" fontId="0" fillId="0" borderId="0" applyFont="true" applyBorder="false" applyAlignment="true" applyProtection="false">
      <alignment horizontal="general" vertical="bottom" textRotation="0" wrapText="false" indent="0" shrinkToFit="false"/>
    </xf>
    <xf numFmtId="180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8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1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32" fillId="0" borderId="26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8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9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9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9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9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9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9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9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1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7" fillId="0" borderId="0" applyFont="true" applyBorder="false" applyAlignment="true" applyProtection="false">
      <alignment horizontal="general" vertical="bottom" textRotation="0" wrapText="false" indent="0" shrinkToFit="false"/>
    </xf>
    <xf numFmtId="164" fontId="88" fillId="0" borderId="0" applyFont="true" applyBorder="false" applyAlignment="true" applyProtection="false">
      <alignment horizontal="general" vertical="bottom" textRotation="0" wrapText="false" indent="0" shrinkToFit="false"/>
    </xf>
    <xf numFmtId="164" fontId="88" fillId="0" borderId="0" applyFont="true" applyBorder="false" applyAlignment="true" applyProtection="false">
      <alignment horizontal="general" vertical="bottom" textRotation="0" wrapText="false" indent="0" shrinkToFit="false"/>
    </xf>
    <xf numFmtId="164" fontId="88" fillId="0" borderId="0" applyFont="true" applyBorder="false" applyAlignment="true" applyProtection="false">
      <alignment horizontal="general" vertical="bottom" textRotation="0" wrapText="false" indent="0" shrinkToFit="false"/>
    </xf>
    <xf numFmtId="164" fontId="88" fillId="0" borderId="0" applyFont="true" applyBorder="false" applyAlignment="true" applyProtection="false">
      <alignment horizontal="general" vertical="bottom" textRotation="0" wrapText="false" indent="0" shrinkToFit="false"/>
    </xf>
    <xf numFmtId="164" fontId="88" fillId="0" borderId="0" applyFont="true" applyBorder="false" applyAlignment="true" applyProtection="false">
      <alignment horizontal="general" vertical="bottom" textRotation="0" wrapText="false" indent="0" shrinkToFit="false"/>
    </xf>
    <xf numFmtId="164" fontId="88" fillId="0" borderId="0" applyFont="true" applyBorder="false" applyAlignment="true" applyProtection="false">
      <alignment horizontal="general" vertical="bottom" textRotation="0" wrapText="false" indent="0" shrinkToFit="false"/>
    </xf>
    <xf numFmtId="164" fontId="88" fillId="0" borderId="0" applyFont="true" applyBorder="false" applyAlignment="true" applyProtection="false">
      <alignment horizontal="general" vertical="bottom" textRotation="0" wrapText="false" indent="0" shrinkToFit="false"/>
    </xf>
    <xf numFmtId="164" fontId="89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0" fillId="55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1" fillId="0" borderId="27" applyFont="true" applyBorder="true" applyAlignment="true" applyProtection="false">
      <alignment horizontal="general" vertical="bottom" textRotation="0" wrapText="false" indent="0" shrinkToFit="false"/>
    </xf>
    <xf numFmtId="164" fontId="92" fillId="0" borderId="28" applyFont="true" applyBorder="true" applyAlignment="true" applyProtection="false">
      <alignment horizontal="general" vertical="bottom" textRotation="0" wrapText="false" indent="0" shrinkToFit="false"/>
    </xf>
    <xf numFmtId="164" fontId="93" fillId="0" borderId="28" applyFont="true" applyBorder="true" applyAlignment="true" applyProtection="false">
      <alignment horizontal="general" vertical="bottom" textRotation="0" wrapText="false" indent="0" shrinkToFit="false"/>
    </xf>
    <xf numFmtId="164" fontId="92" fillId="0" borderId="29" applyFont="true" applyBorder="true" applyAlignment="true" applyProtection="false">
      <alignment horizontal="general" vertical="bottom" textRotation="0" wrapText="false" indent="0" shrinkToFit="false"/>
    </xf>
    <xf numFmtId="164" fontId="92" fillId="0" borderId="29" applyFont="true" applyBorder="true" applyAlignment="true" applyProtection="false">
      <alignment horizontal="general" vertical="bottom" textRotation="0" wrapText="false" indent="0" shrinkToFit="false"/>
    </xf>
    <xf numFmtId="164" fontId="92" fillId="0" borderId="29" applyFont="true" applyBorder="true" applyAlignment="true" applyProtection="false">
      <alignment horizontal="general" vertical="bottom" textRotation="0" wrapText="false" indent="0" shrinkToFit="false"/>
    </xf>
    <xf numFmtId="164" fontId="92" fillId="0" borderId="29" applyFont="true" applyBorder="true" applyAlignment="true" applyProtection="false">
      <alignment horizontal="general" vertical="bottom" textRotation="0" wrapText="false" indent="0" shrinkToFit="false"/>
    </xf>
    <xf numFmtId="164" fontId="92" fillId="0" borderId="29" applyFont="true" applyBorder="true" applyAlignment="true" applyProtection="false">
      <alignment horizontal="general" vertical="bottom" textRotation="0" wrapText="false" indent="0" shrinkToFit="false"/>
    </xf>
    <xf numFmtId="164" fontId="92" fillId="0" borderId="27" applyFont="true" applyBorder="true" applyAlignment="true" applyProtection="false">
      <alignment horizontal="general" vertical="bottom" textRotation="0" wrapText="false" indent="0" shrinkToFit="false"/>
    </xf>
    <xf numFmtId="164" fontId="94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9" fontId="32" fillId="1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5" fillId="0" borderId="0" applyFont="true" applyBorder="false" applyAlignment="true" applyProtection="false">
      <alignment horizontal="general" vertical="bottom" textRotation="0" wrapText="false" indent="0" shrinkToFit="false"/>
    </xf>
    <xf numFmtId="164" fontId="70" fillId="0" borderId="0" applyFont="true" applyBorder="false" applyAlignment="true" applyProtection="false">
      <alignment horizontal="general" vertical="bottom" textRotation="0" wrapText="false" indent="0" shrinkToFit="false"/>
    </xf>
    <xf numFmtId="164" fontId="96" fillId="0" borderId="0" applyFont="true" applyBorder="false" applyAlignment="true" applyProtection="false">
      <alignment horizontal="general" vertical="bottom" textRotation="0" wrapText="false" indent="0" shrinkToFit="false"/>
    </xf>
    <xf numFmtId="164" fontId="70" fillId="0" borderId="0" applyFont="true" applyBorder="false" applyAlignment="true" applyProtection="false">
      <alignment horizontal="general" vertical="bottom" textRotation="0" wrapText="false" indent="0" shrinkToFit="false"/>
    </xf>
    <xf numFmtId="164" fontId="70" fillId="0" borderId="0" applyFont="true" applyBorder="false" applyAlignment="true" applyProtection="false">
      <alignment horizontal="general" vertical="bottom" textRotation="0" wrapText="false" indent="0" shrinkToFit="false"/>
    </xf>
    <xf numFmtId="164" fontId="70" fillId="0" borderId="0" applyFont="true" applyBorder="false" applyAlignment="true" applyProtection="false">
      <alignment horizontal="general" vertical="bottom" textRotation="0" wrapText="false" indent="0" shrinkToFit="false"/>
    </xf>
    <xf numFmtId="164" fontId="70" fillId="0" borderId="0" applyFont="true" applyBorder="false" applyAlignment="true" applyProtection="false">
      <alignment horizontal="general" vertical="bottom" textRotation="0" wrapText="false" indent="0" shrinkToFit="false"/>
    </xf>
    <xf numFmtId="164" fontId="70" fillId="0" borderId="0" applyFont="true" applyBorder="false" applyAlignment="true" applyProtection="false">
      <alignment horizontal="general" vertical="bottom" textRotation="0" wrapText="false" indent="0" shrinkToFit="false"/>
    </xf>
    <xf numFmtId="164" fontId="70" fillId="0" borderId="0" applyFont="true" applyBorder="false" applyAlignment="true" applyProtection="false">
      <alignment horizontal="general" vertical="bottom" textRotation="0" wrapText="false" indent="0" shrinkToFit="false"/>
    </xf>
    <xf numFmtId="164" fontId="97" fillId="10" borderId="0" applyFont="true" applyBorder="false" applyAlignment="true" applyProtection="false">
      <alignment horizontal="general" vertical="bottom" textRotation="0" wrapText="false" indent="0" shrinkToFit="false"/>
    </xf>
    <xf numFmtId="164" fontId="13" fillId="50" borderId="0" applyFont="true" applyBorder="false" applyAlignment="true" applyProtection="false">
      <alignment horizontal="general" vertical="bottom" textRotation="0" wrapText="false" indent="0" shrinkToFit="false"/>
    </xf>
    <xf numFmtId="164" fontId="13" fillId="42" borderId="0" applyFont="true" applyBorder="false" applyAlignment="true" applyProtection="false">
      <alignment horizontal="general" vertical="bottom" textRotation="0" wrapText="false" indent="0" shrinkToFit="false"/>
    </xf>
    <xf numFmtId="164" fontId="13" fillId="44" borderId="0" applyFont="true" applyBorder="false" applyAlignment="true" applyProtection="false">
      <alignment horizontal="general" vertical="bottom" textRotation="0" wrapText="false" indent="0" shrinkToFit="false"/>
    </xf>
    <xf numFmtId="164" fontId="13" fillId="37" borderId="0" applyFont="true" applyBorder="false" applyAlignment="true" applyProtection="false">
      <alignment horizontal="general" vertical="bottom" textRotation="0" wrapText="false" indent="0" shrinkToFit="false"/>
    </xf>
    <xf numFmtId="164" fontId="13" fillId="29" borderId="0" applyFont="true" applyBorder="false" applyAlignment="true" applyProtection="false">
      <alignment horizontal="general" vertical="bottom" textRotation="0" wrapText="false" indent="0" shrinkToFit="false"/>
    </xf>
    <xf numFmtId="164" fontId="13" fillId="31" borderId="0" applyFont="true" applyBorder="false" applyAlignment="true" applyProtection="false">
      <alignment horizontal="general" vertical="bottom" textRotation="0" wrapText="false" indent="0" shrinkToFit="false"/>
    </xf>
    <xf numFmtId="164" fontId="98" fillId="0" borderId="0" applyFont="true" applyBorder="false" applyAlignment="true" applyProtection="false">
      <alignment horizontal="general" vertical="bottom" textRotation="0" wrapText="false" indent="0" shrinkToFit="false"/>
    </xf>
    <xf numFmtId="164" fontId="99" fillId="53" borderId="4" applyFont="true" applyBorder="true" applyAlignment="true" applyProtection="false">
      <alignment horizontal="general" vertical="bottom" textRotation="0" wrapText="false" indent="0" shrinkToFit="false"/>
    </xf>
    <xf numFmtId="164" fontId="0" fillId="9" borderId="23" applyFont="true" applyBorder="true" applyAlignment="true" applyProtection="false">
      <alignment horizontal="general" vertical="bottom" textRotation="0" wrapText="false" indent="0" shrinkToFit="false"/>
    </xf>
    <xf numFmtId="164" fontId="100" fillId="0" borderId="19" applyFont="true" applyBorder="true" applyAlignment="true" applyProtection="false">
      <alignment horizontal="general" vertical="bottom" textRotation="0" wrapText="false" indent="0" shrinkToFit="false"/>
    </xf>
    <xf numFmtId="164" fontId="101" fillId="3" borderId="2" applyFont="true" applyBorder="true" applyAlignment="true" applyProtection="false">
      <alignment horizontal="general" vertical="bottom" textRotation="0" wrapText="false" indent="0" shrinkToFit="false"/>
    </xf>
    <xf numFmtId="164" fontId="102" fillId="20" borderId="25" applyFont="true" applyBorder="true" applyAlignment="true" applyProtection="false">
      <alignment horizontal="general" vertical="bottom" textRotation="0" wrapText="false" indent="0" shrinkToFit="false"/>
    </xf>
    <xf numFmtId="164" fontId="103" fillId="16" borderId="0" applyFont="true" applyBorder="false" applyAlignment="true" applyProtection="false">
      <alignment horizontal="general" vertical="bottom" textRotation="0" wrapText="false" indent="0" shrinkToFit="false"/>
    </xf>
    <xf numFmtId="164" fontId="104" fillId="17" borderId="0" applyFont="true" applyBorder="false" applyAlignment="true" applyProtection="false">
      <alignment horizontal="general" vertical="bottom" textRotation="0" wrapText="false" indent="0" shrinkToFit="false"/>
    </xf>
    <xf numFmtId="164" fontId="105" fillId="0" borderId="30" applyFont="true" applyBorder="true" applyAlignment="true" applyProtection="false">
      <alignment horizontal="general" vertical="bottom" textRotation="0" wrapText="false" indent="0" shrinkToFit="false"/>
    </xf>
    <xf numFmtId="164" fontId="106" fillId="0" borderId="12" applyFont="true" applyBorder="true" applyAlignment="true" applyProtection="false">
      <alignment horizontal="general" vertical="bottom" textRotation="0" wrapText="false" indent="0" shrinkToFit="false"/>
    </xf>
    <xf numFmtId="164" fontId="107" fillId="0" borderId="31" applyFont="true" applyBorder="true" applyAlignment="true" applyProtection="false">
      <alignment horizontal="general" vertical="bottom" textRotation="0" wrapText="false" indent="0" shrinkToFit="false"/>
    </xf>
    <xf numFmtId="164" fontId="107" fillId="0" borderId="0" applyFont="true" applyBorder="false" applyAlignment="true" applyProtection="false">
      <alignment horizontal="general" vertical="bottom" textRotation="0" wrapText="false" indent="0" shrinkToFit="false"/>
    </xf>
    <xf numFmtId="164" fontId="108" fillId="20" borderId="2" applyFont="true" applyBorder="true" applyAlignment="true" applyProtection="false">
      <alignment horizontal="general" vertical="bottom" textRotation="0" wrapText="false" indent="0" shrinkToFit="false"/>
    </xf>
    <xf numFmtId="164" fontId="109" fillId="0" borderId="0" applyFont="true" applyBorder="false" applyAlignment="true" applyProtection="false">
      <alignment horizontal="general" vertical="bottom" textRotation="0" wrapText="false" indent="0" shrinkToFit="false"/>
    </xf>
    <xf numFmtId="164" fontId="110" fillId="0" borderId="0" applyFont="true" applyBorder="false" applyAlignment="true" applyProtection="false">
      <alignment horizontal="general" vertical="bottom" textRotation="0" wrapText="false" indent="0" shrinkToFit="false"/>
    </xf>
    <xf numFmtId="164" fontId="111" fillId="0" borderId="32" applyFont="true" applyBorder="true" applyAlignment="true" applyProtection="false">
      <alignment horizontal="general" vertical="bottom" textRotation="0" wrapText="false" indent="0" shrinkToFit="false"/>
    </xf>
    <xf numFmtId="164" fontId="14" fillId="50" borderId="0" applyFont="true" applyBorder="false" applyAlignment="true" applyProtection="false">
      <alignment horizontal="general" vertical="bottom" textRotation="0" wrapText="false" indent="0" shrinkToFit="false"/>
    </xf>
    <xf numFmtId="164" fontId="14" fillId="42" borderId="0" applyFont="true" applyBorder="false" applyAlignment="true" applyProtection="false">
      <alignment horizontal="general" vertical="bottom" textRotation="0" wrapText="false" indent="0" shrinkToFit="false"/>
    </xf>
    <xf numFmtId="164" fontId="14" fillId="44" borderId="0" applyFont="true" applyBorder="false" applyAlignment="true" applyProtection="false">
      <alignment horizontal="general" vertical="bottom" textRotation="0" wrapText="false" indent="0" shrinkToFit="false"/>
    </xf>
    <xf numFmtId="164" fontId="14" fillId="37" borderId="0" applyFont="true" applyBorder="false" applyAlignment="true" applyProtection="false">
      <alignment horizontal="general" vertical="bottom" textRotation="0" wrapText="false" indent="0" shrinkToFit="false"/>
    </xf>
    <xf numFmtId="164" fontId="14" fillId="29" borderId="0" applyFont="true" applyBorder="false" applyAlignment="true" applyProtection="false">
      <alignment horizontal="general" vertical="bottom" textRotation="0" wrapText="false" indent="0" shrinkToFit="false"/>
    </xf>
    <xf numFmtId="164" fontId="14" fillId="31" borderId="0" applyFont="true" applyBorder="false" applyAlignment="true" applyProtection="false">
      <alignment horizontal="general" vertical="bottom" textRotation="0" wrapText="false" indent="0" shrinkToFit="false"/>
    </xf>
    <xf numFmtId="164" fontId="112" fillId="0" borderId="0" applyFont="true" applyBorder="false" applyAlignment="true" applyProtection="false">
      <alignment horizontal="general" vertical="bottom" textRotation="0" wrapText="false" indent="0" shrinkToFit="false"/>
    </xf>
    <xf numFmtId="164" fontId="113" fillId="20" borderId="2" applyFont="true" applyBorder="true" applyAlignment="true" applyProtection="false">
      <alignment horizontal="general" vertical="bottom" textRotation="0" wrapText="false" indent="0" shrinkToFit="false"/>
    </xf>
    <xf numFmtId="164" fontId="114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23" applyFont="true" applyBorder="true" applyAlignment="true" applyProtection="false">
      <alignment horizontal="general" vertical="bottom" textRotation="0" wrapText="false" indent="0" shrinkToFit="false"/>
    </xf>
    <xf numFmtId="164" fontId="115" fillId="10" borderId="0" applyFont="true" applyBorder="false" applyAlignment="true" applyProtection="false">
      <alignment horizontal="general" vertical="bottom" textRotation="0" wrapText="false" indent="0" shrinkToFit="false"/>
    </xf>
    <xf numFmtId="164" fontId="116" fillId="0" borderId="0" applyFont="true" applyBorder="false" applyAlignment="true" applyProtection="false">
      <alignment horizontal="general" vertical="bottom" textRotation="0" wrapText="false" indent="0" shrinkToFit="false"/>
    </xf>
    <xf numFmtId="164" fontId="117" fillId="53" borderId="4" applyFont="true" applyBorder="true" applyAlignment="true" applyProtection="false">
      <alignment horizontal="general" vertical="bottom" textRotation="0" wrapText="false" indent="0" shrinkToFit="false"/>
    </xf>
    <xf numFmtId="164" fontId="118" fillId="0" borderId="19" applyFont="true" applyBorder="true" applyAlignment="true" applyProtection="false">
      <alignment horizontal="general" vertical="bottom" textRotation="0" wrapText="false" indent="0" shrinkToFit="false"/>
    </xf>
    <xf numFmtId="164" fontId="119" fillId="0" borderId="32" applyFont="true" applyBorder="true" applyAlignment="true" applyProtection="false">
      <alignment horizontal="general" vertical="bottom" textRotation="0" wrapText="false" indent="0" shrinkToFit="false"/>
    </xf>
    <xf numFmtId="164" fontId="120" fillId="3" borderId="2" applyFont="true" applyBorder="true" applyAlignment="true" applyProtection="false">
      <alignment horizontal="general" vertical="bottom" textRotation="0" wrapText="false" indent="0" shrinkToFit="false"/>
    </xf>
    <xf numFmtId="164" fontId="121" fillId="0" borderId="0" applyFont="true" applyBorder="false" applyAlignment="true" applyProtection="false">
      <alignment horizontal="general" vertical="bottom" textRotation="0" wrapText="false" indent="0" shrinkToFit="false"/>
    </xf>
    <xf numFmtId="164" fontId="122" fillId="0" borderId="30" applyFont="true" applyBorder="true" applyAlignment="true" applyProtection="false">
      <alignment horizontal="general" vertical="bottom" textRotation="0" wrapText="false" indent="0" shrinkToFit="false"/>
    </xf>
    <xf numFmtId="164" fontId="123" fillId="0" borderId="12" applyFont="true" applyBorder="true" applyAlignment="true" applyProtection="false">
      <alignment horizontal="general" vertical="bottom" textRotation="0" wrapText="false" indent="0" shrinkToFit="false"/>
    </xf>
    <xf numFmtId="164" fontId="124" fillId="0" borderId="31" applyFont="true" applyBorder="true" applyAlignment="true" applyProtection="false">
      <alignment horizontal="general" vertical="bottom" textRotation="0" wrapText="false" indent="0" shrinkToFit="false"/>
    </xf>
    <xf numFmtId="164" fontId="124" fillId="0" borderId="0" applyFont="true" applyBorder="false" applyAlignment="true" applyProtection="false">
      <alignment horizontal="general" vertical="bottom" textRotation="0" wrapText="false" indent="0" shrinkToFit="false"/>
    </xf>
    <xf numFmtId="164" fontId="125" fillId="0" borderId="0" applyFont="true" applyBorder="false" applyAlignment="true" applyProtection="false">
      <alignment horizontal="general" vertical="bottom" textRotation="0" wrapText="false" indent="0" shrinkToFit="false"/>
    </xf>
    <xf numFmtId="164" fontId="126" fillId="17" borderId="0" applyFont="true" applyBorder="false" applyAlignment="true" applyProtection="false">
      <alignment horizontal="general" vertical="bottom" textRotation="0" wrapText="false" indent="0" shrinkToFit="false"/>
    </xf>
    <xf numFmtId="164" fontId="127" fillId="20" borderId="25" applyFont="true" applyBorder="true" applyAlignment="true" applyProtection="false">
      <alignment horizontal="general" vertical="bottom" textRotation="0" wrapText="false" indent="0" shrinkToFit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8" fillId="0" borderId="0" xfId="107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1078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1078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9" fillId="0" borderId="33" xfId="10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9" fillId="0" borderId="0" xfId="10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9" fillId="0" borderId="7" xfId="1078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7" xfId="1078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9" fillId="0" borderId="7" xfId="1078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0" xfId="1078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81" fontId="4" fillId="0" borderId="0" xfId="113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81" fontId="4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1078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82" fontId="4" fillId="0" borderId="0" xfId="1078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29" fillId="0" borderId="0" xfId="19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9" fillId="0" borderId="0" xfId="1078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82" fontId="129" fillId="0" borderId="0" xfId="1078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81" fontId="129" fillId="0" borderId="0" xfId="113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81" fontId="129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1078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xfId="1078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9" fillId="0" borderId="0" xfId="1078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9" fillId="0" borderId="0" xfId="1078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0" borderId="0" xfId="1078" applyFont="false" applyBorder="true" applyAlignment="true" applyProtection="true">
      <alignment horizontal="right" vertical="bottom" textRotation="0" wrapText="true" indent="0" shrinkToFit="false"/>
      <protection locked="true" hidden="false"/>
    </xf>
    <xf numFmtId="164" fontId="12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1078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1078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80" fontId="4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80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0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0" fontId="131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0" fillId="0" borderId="0" xfId="1078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9" fillId="0" borderId="0" xfId="1078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29" fillId="0" borderId="0" xfId="1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32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83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8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9" fillId="0" borderId="0" xfId="1077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85" fontId="129" fillId="0" borderId="0" xfId="1077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38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9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40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86" fontId="0" fillId="0" borderId="0" xfId="0" applyFont="false" applyBorder="false" applyAlignment="true" applyProtection="false">
      <alignment horizontal="right" vertical="top" textRotation="0" wrapText="false" indent="0" shrinkToFit="false"/>
      <protection locked="true" hidden="false"/>
    </xf>
    <xf numFmtId="187" fontId="0" fillId="0" borderId="0" xfId="0" applyFont="false" applyBorder="false" applyAlignment="true" applyProtection="false">
      <alignment horizontal="right" vertical="top" textRotation="0" wrapText="false" indent="0" shrinkToFit="false"/>
      <protection locked="true" hidden="false"/>
    </xf>
    <xf numFmtId="164" fontId="141" fillId="59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86" fontId="141" fillId="59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87" fontId="141" fillId="59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4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86" fontId="14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87" fontId="14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142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4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1" fillId="59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86" fontId="91" fillId="59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87" fontId="91" fillId="59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86" fontId="9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87" fontId="9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14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1076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3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4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45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9" fillId="20" borderId="0" xfId="107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88" fontId="0" fillId="1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7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9" fillId="0" borderId="0" xfId="107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6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89" fontId="0" fillId="0" borderId="0" xfId="0" applyFont="false" applyBorder="false" applyAlignment="true" applyProtection="false">
      <alignment horizontal="right" vertical="top" textRotation="0" wrapText="false" indent="0" shrinkToFit="false"/>
      <protection locked="true" hidden="false"/>
    </xf>
    <xf numFmtId="189" fontId="91" fillId="59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89" fontId="9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0" xfId="1058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_x0013_" xfId="21"/>
    <cellStyle name="_x0013_ 10" xfId="22"/>
    <cellStyle name="_x0013_ 11" xfId="23"/>
    <cellStyle name="_x0013_ 12" xfId="24"/>
    <cellStyle name="_x0013_ 13" xfId="25"/>
    <cellStyle name="_x0013_ 14" xfId="26"/>
    <cellStyle name="_x0013_ 2" xfId="27"/>
    <cellStyle name="_x0013_ 3" xfId="28"/>
    <cellStyle name="_x0013_ 4" xfId="29"/>
    <cellStyle name="_x0013_ 5" xfId="30"/>
    <cellStyle name="_x0013_ 6" xfId="31"/>
    <cellStyle name="_x0013_ 7" xfId="32"/>
    <cellStyle name="_x0013_ 8" xfId="33"/>
    <cellStyle name="_x0013_ 9" xfId="34"/>
    <cellStyle name="20% - Accent1 10" xfId="35"/>
    <cellStyle name="20% - Accent1 11" xfId="36"/>
    <cellStyle name="20% - Accent1 12" xfId="37"/>
    <cellStyle name="20% - Accent1 13" xfId="38"/>
    <cellStyle name="20% - Accent1 14" xfId="39"/>
    <cellStyle name="20% - Accent1 15" xfId="40"/>
    <cellStyle name="20% - Accent1 16" xfId="41"/>
    <cellStyle name="20% - Accent1 17" xfId="42"/>
    <cellStyle name="20% - Accent1 18" xfId="43"/>
    <cellStyle name="20% - Accent1 19" xfId="44"/>
    <cellStyle name="20% - Accent1 2" xfId="45"/>
    <cellStyle name="20% - Accent1 20" xfId="46"/>
    <cellStyle name="20% - Accent1 21" xfId="47"/>
    <cellStyle name="20% - Accent1 22" xfId="48"/>
    <cellStyle name="20% - Accent1 23" xfId="49"/>
    <cellStyle name="20% - Accent1 24" xfId="50"/>
    <cellStyle name="20% - Accent1 25" xfId="51"/>
    <cellStyle name="20% - Accent1 26" xfId="52"/>
    <cellStyle name="20% - Accent1 27" xfId="53"/>
    <cellStyle name="20% - Accent1 28" xfId="54"/>
    <cellStyle name="20% - Accent1 29" xfId="55"/>
    <cellStyle name="20% - Accent1 3" xfId="56"/>
    <cellStyle name="20% - Accent1 30" xfId="57"/>
    <cellStyle name="20% - Accent1 31" xfId="58"/>
    <cellStyle name="20% - Accent1 32" xfId="59"/>
    <cellStyle name="20% - Accent1 33" xfId="60"/>
    <cellStyle name="20% - Accent1 34" xfId="61"/>
    <cellStyle name="20% - Accent1 35" xfId="62"/>
    <cellStyle name="20% - Accent1 36" xfId="63"/>
    <cellStyle name="20% - Accent1 37" xfId="64"/>
    <cellStyle name="20% - Accent1 38" xfId="65"/>
    <cellStyle name="20% - Accent1 39" xfId="66"/>
    <cellStyle name="20% - Accent1 4" xfId="67"/>
    <cellStyle name="20% - Accent1 40" xfId="68"/>
    <cellStyle name="20% - Accent1 41" xfId="69"/>
    <cellStyle name="20% - Accent1 5" xfId="70"/>
    <cellStyle name="20% - Accent1 6" xfId="71"/>
    <cellStyle name="20% - Accent1 7" xfId="72"/>
    <cellStyle name="20% - Accent1 8" xfId="73"/>
    <cellStyle name="20% - Accent1 9" xfId="74"/>
    <cellStyle name="20% - Accent2 10" xfId="75"/>
    <cellStyle name="20% - Accent2 11" xfId="76"/>
    <cellStyle name="20% - Accent2 12" xfId="77"/>
    <cellStyle name="20% - Accent2 13" xfId="78"/>
    <cellStyle name="20% - Accent2 14" xfId="79"/>
    <cellStyle name="20% - Accent2 15" xfId="80"/>
    <cellStyle name="20% - Accent2 16" xfId="81"/>
    <cellStyle name="20% - Accent2 17" xfId="82"/>
    <cellStyle name="20% - Accent2 18" xfId="83"/>
    <cellStyle name="20% - Accent2 19" xfId="84"/>
    <cellStyle name="20% - Accent2 2" xfId="85"/>
    <cellStyle name="20% - Accent2 20" xfId="86"/>
    <cellStyle name="20% - Accent2 21" xfId="87"/>
    <cellStyle name="20% - Accent2 22" xfId="88"/>
    <cellStyle name="20% - Accent2 23" xfId="89"/>
    <cellStyle name="20% - Accent2 24" xfId="90"/>
    <cellStyle name="20% - Accent2 25" xfId="91"/>
    <cellStyle name="20% - Accent2 26" xfId="92"/>
    <cellStyle name="20% - Accent2 27" xfId="93"/>
    <cellStyle name="20% - Accent2 28" xfId="94"/>
    <cellStyle name="20% - Accent2 29" xfId="95"/>
    <cellStyle name="20% - Accent2 3" xfId="96"/>
    <cellStyle name="20% - Accent2 30" xfId="97"/>
    <cellStyle name="20% - Accent2 31" xfId="98"/>
    <cellStyle name="20% - Accent2 32" xfId="99"/>
    <cellStyle name="20% - Accent2 33" xfId="100"/>
    <cellStyle name="20% - Accent2 34" xfId="101"/>
    <cellStyle name="20% - Accent2 35" xfId="102"/>
    <cellStyle name="20% - Accent2 36" xfId="103"/>
    <cellStyle name="20% - Accent2 37" xfId="104"/>
    <cellStyle name="20% - Accent2 38" xfId="105"/>
    <cellStyle name="20% - Accent2 39" xfId="106"/>
    <cellStyle name="20% - Accent2 4" xfId="107"/>
    <cellStyle name="20% - Accent2 40" xfId="108"/>
    <cellStyle name="20% - Accent2 41" xfId="109"/>
    <cellStyle name="20% - Accent2 5" xfId="110"/>
    <cellStyle name="20% - Accent2 6" xfId="111"/>
    <cellStyle name="20% - Accent2 7" xfId="112"/>
    <cellStyle name="20% - Accent2 8" xfId="113"/>
    <cellStyle name="20% - Accent2 9" xfId="114"/>
    <cellStyle name="20% - Accent3 10" xfId="115"/>
    <cellStyle name="20% - Accent3 11" xfId="116"/>
    <cellStyle name="20% - Accent3 12" xfId="117"/>
    <cellStyle name="20% - Accent3 13" xfId="118"/>
    <cellStyle name="20% - Accent3 14" xfId="119"/>
    <cellStyle name="20% - Accent3 15" xfId="120"/>
    <cellStyle name="20% - Accent3 16" xfId="121"/>
    <cellStyle name="20% - Accent3 17" xfId="122"/>
    <cellStyle name="20% - Accent3 18" xfId="123"/>
    <cellStyle name="20% - Accent3 19" xfId="124"/>
    <cellStyle name="20% - Accent3 2" xfId="125"/>
    <cellStyle name="20% - Accent3 20" xfId="126"/>
    <cellStyle name="20% - Accent3 21" xfId="127"/>
    <cellStyle name="20% - Accent3 22" xfId="128"/>
    <cellStyle name="20% - Accent3 23" xfId="129"/>
    <cellStyle name="20% - Accent3 24" xfId="130"/>
    <cellStyle name="20% - Accent3 25" xfId="131"/>
    <cellStyle name="20% - Accent3 26" xfId="132"/>
    <cellStyle name="20% - Accent3 27" xfId="133"/>
    <cellStyle name="20% - Accent3 28" xfId="134"/>
    <cellStyle name="20% - Accent3 29" xfId="135"/>
    <cellStyle name="20% - Accent3 3" xfId="136"/>
    <cellStyle name="20% - Accent3 30" xfId="137"/>
    <cellStyle name="20% - Accent3 31" xfId="138"/>
    <cellStyle name="20% - Accent3 32" xfId="139"/>
    <cellStyle name="20% - Accent3 33" xfId="140"/>
    <cellStyle name="20% - Accent3 34" xfId="141"/>
    <cellStyle name="20% - Accent3 35" xfId="142"/>
    <cellStyle name="20% - Accent3 36" xfId="143"/>
    <cellStyle name="20% - Accent3 37" xfId="144"/>
    <cellStyle name="20% - Accent3 38" xfId="145"/>
    <cellStyle name="20% - Accent3 39" xfId="146"/>
    <cellStyle name="20% - Accent3 4" xfId="147"/>
    <cellStyle name="20% - Accent3 40" xfId="148"/>
    <cellStyle name="20% - Accent3 41" xfId="149"/>
    <cellStyle name="20% - Accent3 5" xfId="150"/>
    <cellStyle name="20% - Accent3 6" xfId="151"/>
    <cellStyle name="20% - Accent3 7" xfId="152"/>
    <cellStyle name="20% - Accent3 8" xfId="153"/>
    <cellStyle name="20% - Accent3 9" xfId="154"/>
    <cellStyle name="20% - Accent4 10" xfId="155"/>
    <cellStyle name="20% - Accent4 11" xfId="156"/>
    <cellStyle name="20% - Accent4 12" xfId="157"/>
    <cellStyle name="20% - Accent4 13" xfId="158"/>
    <cellStyle name="20% - Accent4 14" xfId="159"/>
    <cellStyle name="20% - Accent4 15" xfId="160"/>
    <cellStyle name="20% - Accent4 16" xfId="161"/>
    <cellStyle name="20% - Accent4 17" xfId="162"/>
    <cellStyle name="20% - Accent4 18" xfId="163"/>
    <cellStyle name="20% - Accent4 19" xfId="164"/>
    <cellStyle name="20% - Accent4 2" xfId="165"/>
    <cellStyle name="20% - Accent4 20" xfId="166"/>
    <cellStyle name="20% - Accent4 21" xfId="167"/>
    <cellStyle name="20% - Accent4 22" xfId="168"/>
    <cellStyle name="20% - Accent4 23" xfId="169"/>
    <cellStyle name="20% - Accent4 24" xfId="170"/>
    <cellStyle name="20% - Accent4 25" xfId="171"/>
    <cellStyle name="20% - Accent4 26" xfId="172"/>
    <cellStyle name="20% - Accent4 27" xfId="173"/>
    <cellStyle name="20% - Accent4 28" xfId="174"/>
    <cellStyle name="20% - Accent4 29" xfId="175"/>
    <cellStyle name="20% - Accent4 3" xfId="176"/>
    <cellStyle name="20% - Accent4 30" xfId="177"/>
    <cellStyle name="20% - Accent4 31" xfId="178"/>
    <cellStyle name="20% - Accent4 32" xfId="179"/>
    <cellStyle name="20% - Accent4 33" xfId="180"/>
    <cellStyle name="20% - Accent4 34" xfId="181"/>
    <cellStyle name="20% - Accent4 35" xfId="182"/>
    <cellStyle name="20% - Accent4 36" xfId="183"/>
    <cellStyle name="20% - Accent4 37" xfId="184"/>
    <cellStyle name="20% - Accent4 38" xfId="185"/>
    <cellStyle name="20% - Accent4 39" xfId="186"/>
    <cellStyle name="20% - Accent4 4" xfId="187"/>
    <cellStyle name="20% - Accent4 40" xfId="188"/>
    <cellStyle name="20% - Accent4 41" xfId="189"/>
    <cellStyle name="20% - Accent4 5" xfId="190"/>
    <cellStyle name="20% - Accent4 6" xfId="191"/>
    <cellStyle name="20% - Accent4 7" xfId="192"/>
    <cellStyle name="20% - Accent4 8" xfId="193"/>
    <cellStyle name="20% - Accent4 9" xfId="194"/>
    <cellStyle name="20% - Accent5 10" xfId="195"/>
    <cellStyle name="20% - Accent5 11" xfId="196"/>
    <cellStyle name="20% - Accent5 12" xfId="197"/>
    <cellStyle name="20% - Accent5 13" xfId="198"/>
    <cellStyle name="20% - Accent5 14" xfId="199"/>
    <cellStyle name="20% - Accent5 15" xfId="200"/>
    <cellStyle name="20% - Accent5 16" xfId="201"/>
    <cellStyle name="20% - Accent5 17" xfId="202"/>
    <cellStyle name="20% - Accent5 18" xfId="203"/>
    <cellStyle name="20% - Accent5 19" xfId="204"/>
    <cellStyle name="20% - Accent5 2" xfId="205"/>
    <cellStyle name="20% - Accent5 20" xfId="206"/>
    <cellStyle name="20% - Accent5 21" xfId="207"/>
    <cellStyle name="20% - Accent5 22" xfId="208"/>
    <cellStyle name="20% - Accent5 23" xfId="209"/>
    <cellStyle name="20% - Accent5 24" xfId="210"/>
    <cellStyle name="20% - Accent5 25" xfId="211"/>
    <cellStyle name="20% - Accent5 26" xfId="212"/>
    <cellStyle name="20% - Accent5 27" xfId="213"/>
    <cellStyle name="20% - Accent5 28" xfId="214"/>
    <cellStyle name="20% - Accent5 29" xfId="215"/>
    <cellStyle name="20% - Accent5 3" xfId="216"/>
    <cellStyle name="20% - Accent5 30" xfId="217"/>
    <cellStyle name="20% - Accent5 31" xfId="218"/>
    <cellStyle name="20% - Accent5 32" xfId="219"/>
    <cellStyle name="20% - Accent5 33" xfId="220"/>
    <cellStyle name="20% - Accent5 34" xfId="221"/>
    <cellStyle name="20% - Accent5 35" xfId="222"/>
    <cellStyle name="20% - Accent5 36" xfId="223"/>
    <cellStyle name="20% - Accent5 37" xfId="224"/>
    <cellStyle name="20% - Accent5 38" xfId="225"/>
    <cellStyle name="20% - Accent5 39" xfId="226"/>
    <cellStyle name="20% - Accent5 4" xfId="227"/>
    <cellStyle name="20% - Accent5 40" xfId="228"/>
    <cellStyle name="20% - Accent5 41" xfId="229"/>
    <cellStyle name="20% - Accent5 5" xfId="230"/>
    <cellStyle name="20% - Accent5 6" xfId="231"/>
    <cellStyle name="20% - Accent5 7" xfId="232"/>
    <cellStyle name="20% - Accent5 8" xfId="233"/>
    <cellStyle name="20% - Accent5 9" xfId="234"/>
    <cellStyle name="20% - Accent6 10" xfId="235"/>
    <cellStyle name="20% - Accent6 11" xfId="236"/>
    <cellStyle name="20% - Accent6 12" xfId="237"/>
    <cellStyle name="20% - Accent6 13" xfId="238"/>
    <cellStyle name="20% - Accent6 14" xfId="239"/>
    <cellStyle name="20% - Accent6 15" xfId="240"/>
    <cellStyle name="20% - Accent6 16" xfId="241"/>
    <cellStyle name="20% - Accent6 17" xfId="242"/>
    <cellStyle name="20% - Accent6 18" xfId="243"/>
    <cellStyle name="20% - Accent6 19" xfId="244"/>
    <cellStyle name="20% - Accent6 2" xfId="245"/>
    <cellStyle name="20% - Accent6 20" xfId="246"/>
    <cellStyle name="20% - Accent6 21" xfId="247"/>
    <cellStyle name="20% - Accent6 22" xfId="248"/>
    <cellStyle name="20% - Accent6 23" xfId="249"/>
    <cellStyle name="20% - Accent6 24" xfId="250"/>
    <cellStyle name="20% - Accent6 25" xfId="251"/>
    <cellStyle name="20% - Accent6 26" xfId="252"/>
    <cellStyle name="20% - Accent6 27" xfId="253"/>
    <cellStyle name="20% - Accent6 28" xfId="254"/>
    <cellStyle name="20% - Accent6 29" xfId="255"/>
    <cellStyle name="20% - Accent6 3" xfId="256"/>
    <cellStyle name="20% - Accent6 30" xfId="257"/>
    <cellStyle name="20% - Accent6 31" xfId="258"/>
    <cellStyle name="20% - Accent6 32" xfId="259"/>
    <cellStyle name="20% - Accent6 33" xfId="260"/>
    <cellStyle name="20% - Accent6 34" xfId="261"/>
    <cellStyle name="20% - Accent6 35" xfId="262"/>
    <cellStyle name="20% - Accent6 36" xfId="263"/>
    <cellStyle name="20% - Accent6 37" xfId="264"/>
    <cellStyle name="20% - Accent6 38" xfId="265"/>
    <cellStyle name="20% - Accent6 39" xfId="266"/>
    <cellStyle name="20% - Accent6 4" xfId="267"/>
    <cellStyle name="20% - Accent6 40" xfId="268"/>
    <cellStyle name="20% - Accent6 41" xfId="269"/>
    <cellStyle name="20% - Accent6 5" xfId="270"/>
    <cellStyle name="20% - Accent6 6" xfId="271"/>
    <cellStyle name="20% - Accent6 7" xfId="272"/>
    <cellStyle name="20% - Accent6 8" xfId="273"/>
    <cellStyle name="20% - Accent6 9" xfId="274"/>
    <cellStyle name="20% - アクセント 1" xfId="275"/>
    <cellStyle name="20% - アクセント 2" xfId="276"/>
    <cellStyle name="20% - アクセント 3" xfId="277"/>
    <cellStyle name="20% - アクセント 4" xfId="278"/>
    <cellStyle name="20% - アクセント 5" xfId="279"/>
    <cellStyle name="20% - アクセント 6" xfId="280"/>
    <cellStyle name="20% - 강조색1" xfId="281"/>
    <cellStyle name="20% - 강조색2" xfId="282"/>
    <cellStyle name="20% - 강조색3" xfId="283"/>
    <cellStyle name="20% - 강조색4" xfId="284"/>
    <cellStyle name="20% - 강조색5" xfId="285"/>
    <cellStyle name="20% - 강조색6" xfId="286"/>
    <cellStyle name="40% - Accent1 10" xfId="287"/>
    <cellStyle name="40% - Accent1 11" xfId="288"/>
    <cellStyle name="40% - Accent1 12" xfId="289"/>
    <cellStyle name="40% - Accent1 13" xfId="290"/>
    <cellStyle name="40% - Accent1 14" xfId="291"/>
    <cellStyle name="40% - Accent1 15" xfId="292"/>
    <cellStyle name="40% - Accent1 16" xfId="293"/>
    <cellStyle name="40% - Accent1 17" xfId="294"/>
    <cellStyle name="40% - Accent1 18" xfId="295"/>
    <cellStyle name="40% - Accent1 19" xfId="296"/>
    <cellStyle name="40% - Accent1 2" xfId="297"/>
    <cellStyle name="40% - Accent1 20" xfId="298"/>
    <cellStyle name="40% - Accent1 21" xfId="299"/>
    <cellStyle name="40% - Accent1 22" xfId="300"/>
    <cellStyle name="40% - Accent1 23" xfId="301"/>
    <cellStyle name="40% - Accent1 24" xfId="302"/>
    <cellStyle name="40% - Accent1 25" xfId="303"/>
    <cellStyle name="40% - Accent1 26" xfId="304"/>
    <cellStyle name="40% - Accent1 27" xfId="305"/>
    <cellStyle name="40% - Accent1 28" xfId="306"/>
    <cellStyle name="40% - Accent1 29" xfId="307"/>
    <cellStyle name="40% - Accent1 3" xfId="308"/>
    <cellStyle name="40% - Accent1 30" xfId="309"/>
    <cellStyle name="40% - Accent1 31" xfId="310"/>
    <cellStyle name="40% - Accent1 32" xfId="311"/>
    <cellStyle name="40% - Accent1 33" xfId="312"/>
    <cellStyle name="40% - Accent1 34" xfId="313"/>
    <cellStyle name="40% - Accent1 35" xfId="314"/>
    <cellStyle name="40% - Accent1 36" xfId="315"/>
    <cellStyle name="40% - Accent1 37" xfId="316"/>
    <cellStyle name="40% - Accent1 38" xfId="317"/>
    <cellStyle name="40% - Accent1 39" xfId="318"/>
    <cellStyle name="40% - Accent1 4" xfId="319"/>
    <cellStyle name="40% - Accent1 40" xfId="320"/>
    <cellStyle name="40% - Accent1 41" xfId="321"/>
    <cellStyle name="40% - Accent1 5" xfId="322"/>
    <cellStyle name="40% - Accent1 6" xfId="323"/>
    <cellStyle name="40% - Accent1 7" xfId="324"/>
    <cellStyle name="40% - Accent1 8" xfId="325"/>
    <cellStyle name="40% - Accent1 9" xfId="326"/>
    <cellStyle name="40% - Accent2 10" xfId="327"/>
    <cellStyle name="40% - Accent2 11" xfId="328"/>
    <cellStyle name="40% - Accent2 12" xfId="329"/>
    <cellStyle name="40% - Accent2 13" xfId="330"/>
    <cellStyle name="40% - Accent2 14" xfId="331"/>
    <cellStyle name="40% - Accent2 15" xfId="332"/>
    <cellStyle name="40% - Accent2 16" xfId="333"/>
    <cellStyle name="40% - Accent2 17" xfId="334"/>
    <cellStyle name="40% - Accent2 18" xfId="335"/>
    <cellStyle name="40% - Accent2 19" xfId="336"/>
    <cellStyle name="40% - Accent2 2" xfId="337"/>
    <cellStyle name="40% - Accent2 20" xfId="338"/>
    <cellStyle name="40% - Accent2 21" xfId="339"/>
    <cellStyle name="40% - Accent2 22" xfId="340"/>
    <cellStyle name="40% - Accent2 23" xfId="341"/>
    <cellStyle name="40% - Accent2 24" xfId="342"/>
    <cellStyle name="40% - Accent2 25" xfId="343"/>
    <cellStyle name="40% - Accent2 26" xfId="344"/>
    <cellStyle name="40% - Accent2 27" xfId="345"/>
    <cellStyle name="40% - Accent2 28" xfId="346"/>
    <cellStyle name="40% - Accent2 29" xfId="347"/>
    <cellStyle name="40% - Accent2 3" xfId="348"/>
    <cellStyle name="40% - Accent2 30" xfId="349"/>
    <cellStyle name="40% - Accent2 31" xfId="350"/>
    <cellStyle name="40% - Accent2 32" xfId="351"/>
    <cellStyle name="40% - Accent2 33" xfId="352"/>
    <cellStyle name="40% - Accent2 34" xfId="353"/>
    <cellStyle name="40% - Accent2 35" xfId="354"/>
    <cellStyle name="40% - Accent2 36" xfId="355"/>
    <cellStyle name="40% - Accent2 37" xfId="356"/>
    <cellStyle name="40% - Accent2 38" xfId="357"/>
    <cellStyle name="40% - Accent2 39" xfId="358"/>
    <cellStyle name="40% - Accent2 4" xfId="359"/>
    <cellStyle name="40% - Accent2 40" xfId="360"/>
    <cellStyle name="40% - Accent2 41" xfId="361"/>
    <cellStyle name="40% - Accent2 5" xfId="362"/>
    <cellStyle name="40% - Accent2 6" xfId="363"/>
    <cellStyle name="40% - Accent2 7" xfId="364"/>
    <cellStyle name="40% - Accent2 8" xfId="365"/>
    <cellStyle name="40% - Accent2 9" xfId="366"/>
    <cellStyle name="40% - Accent3 10" xfId="367"/>
    <cellStyle name="40% - Accent3 11" xfId="368"/>
    <cellStyle name="40% - Accent3 12" xfId="369"/>
    <cellStyle name="40% - Accent3 13" xfId="370"/>
    <cellStyle name="40% - Accent3 14" xfId="371"/>
    <cellStyle name="40% - Accent3 15" xfId="372"/>
    <cellStyle name="40% - Accent3 16" xfId="373"/>
    <cellStyle name="40% - Accent3 17" xfId="374"/>
    <cellStyle name="40% - Accent3 18" xfId="375"/>
    <cellStyle name="40% - Accent3 19" xfId="376"/>
    <cellStyle name="40% - Accent3 2" xfId="377"/>
    <cellStyle name="40% - Accent3 20" xfId="378"/>
    <cellStyle name="40% - Accent3 21" xfId="379"/>
    <cellStyle name="40% - Accent3 22" xfId="380"/>
    <cellStyle name="40% - Accent3 23" xfId="381"/>
    <cellStyle name="40% - Accent3 24" xfId="382"/>
    <cellStyle name="40% - Accent3 25" xfId="383"/>
    <cellStyle name="40% - Accent3 26" xfId="384"/>
    <cellStyle name="40% - Accent3 27" xfId="385"/>
    <cellStyle name="40% - Accent3 28" xfId="386"/>
    <cellStyle name="40% - Accent3 29" xfId="387"/>
    <cellStyle name="40% - Accent3 3" xfId="388"/>
    <cellStyle name="40% - Accent3 30" xfId="389"/>
    <cellStyle name="40% - Accent3 31" xfId="390"/>
    <cellStyle name="40% - Accent3 32" xfId="391"/>
    <cellStyle name="40% - Accent3 33" xfId="392"/>
    <cellStyle name="40% - Accent3 34" xfId="393"/>
    <cellStyle name="40% - Accent3 35" xfId="394"/>
    <cellStyle name="40% - Accent3 36" xfId="395"/>
    <cellStyle name="40% - Accent3 37" xfId="396"/>
    <cellStyle name="40% - Accent3 38" xfId="397"/>
    <cellStyle name="40% - Accent3 39" xfId="398"/>
    <cellStyle name="40% - Accent3 4" xfId="399"/>
    <cellStyle name="40% - Accent3 40" xfId="400"/>
    <cellStyle name="40% - Accent3 41" xfId="401"/>
    <cellStyle name="40% - Accent3 5" xfId="402"/>
    <cellStyle name="40% - Accent3 6" xfId="403"/>
    <cellStyle name="40% - Accent3 7" xfId="404"/>
    <cellStyle name="40% - Accent3 8" xfId="405"/>
    <cellStyle name="40% - Accent3 9" xfId="406"/>
    <cellStyle name="40% - Accent4 10" xfId="407"/>
    <cellStyle name="40% - Accent4 11" xfId="408"/>
    <cellStyle name="40% - Accent4 12" xfId="409"/>
    <cellStyle name="40% - Accent4 13" xfId="410"/>
    <cellStyle name="40% - Accent4 14" xfId="411"/>
    <cellStyle name="40% - Accent4 15" xfId="412"/>
    <cellStyle name="40% - Accent4 16" xfId="413"/>
    <cellStyle name="40% - Accent4 17" xfId="414"/>
    <cellStyle name="40% - Accent4 18" xfId="415"/>
    <cellStyle name="40% - Accent4 19" xfId="416"/>
    <cellStyle name="40% - Accent4 2" xfId="417"/>
    <cellStyle name="40% - Accent4 20" xfId="418"/>
    <cellStyle name="40% - Accent4 21" xfId="419"/>
    <cellStyle name="40% - Accent4 22" xfId="420"/>
    <cellStyle name="40% - Accent4 23" xfId="421"/>
    <cellStyle name="40% - Accent4 24" xfId="422"/>
    <cellStyle name="40% - Accent4 25" xfId="423"/>
    <cellStyle name="40% - Accent4 26" xfId="424"/>
    <cellStyle name="40% - Accent4 27" xfId="425"/>
    <cellStyle name="40% - Accent4 28" xfId="426"/>
    <cellStyle name="40% - Accent4 29" xfId="427"/>
    <cellStyle name="40% - Accent4 3" xfId="428"/>
    <cellStyle name="40% - Accent4 30" xfId="429"/>
    <cellStyle name="40% - Accent4 31" xfId="430"/>
    <cellStyle name="40% - Accent4 32" xfId="431"/>
    <cellStyle name="40% - Accent4 33" xfId="432"/>
    <cellStyle name="40% - Accent4 34" xfId="433"/>
    <cellStyle name="40% - Accent4 35" xfId="434"/>
    <cellStyle name="40% - Accent4 36" xfId="435"/>
    <cellStyle name="40% - Accent4 37" xfId="436"/>
    <cellStyle name="40% - Accent4 38" xfId="437"/>
    <cellStyle name="40% - Accent4 39" xfId="438"/>
    <cellStyle name="40% - Accent4 4" xfId="439"/>
    <cellStyle name="40% - Accent4 40" xfId="440"/>
    <cellStyle name="40% - Accent4 41" xfId="441"/>
    <cellStyle name="40% - Accent4 5" xfId="442"/>
    <cellStyle name="40% - Accent4 6" xfId="443"/>
    <cellStyle name="40% - Accent4 7" xfId="444"/>
    <cellStyle name="40% - Accent4 8" xfId="445"/>
    <cellStyle name="40% - Accent4 9" xfId="446"/>
    <cellStyle name="40% - Accent5 10" xfId="447"/>
    <cellStyle name="40% - Accent5 11" xfId="448"/>
    <cellStyle name="40% - Accent5 12" xfId="449"/>
    <cellStyle name="40% - Accent5 13" xfId="450"/>
    <cellStyle name="40% - Accent5 14" xfId="451"/>
    <cellStyle name="40% - Accent5 15" xfId="452"/>
    <cellStyle name="40% - Accent5 16" xfId="453"/>
    <cellStyle name="40% - Accent5 17" xfId="454"/>
    <cellStyle name="40% - Accent5 18" xfId="455"/>
    <cellStyle name="40% - Accent5 19" xfId="456"/>
    <cellStyle name="40% - Accent5 2" xfId="457"/>
    <cellStyle name="40% - Accent5 20" xfId="458"/>
    <cellStyle name="40% - Accent5 21" xfId="459"/>
    <cellStyle name="40% - Accent5 22" xfId="460"/>
    <cellStyle name="40% - Accent5 23" xfId="461"/>
    <cellStyle name="40% - Accent5 24" xfId="462"/>
    <cellStyle name="40% - Accent5 25" xfId="463"/>
    <cellStyle name="40% - Accent5 26" xfId="464"/>
    <cellStyle name="40% - Accent5 27" xfId="465"/>
    <cellStyle name="40% - Accent5 28" xfId="466"/>
    <cellStyle name="40% - Accent5 29" xfId="467"/>
    <cellStyle name="40% - Accent5 3" xfId="468"/>
    <cellStyle name="40% - Accent5 30" xfId="469"/>
    <cellStyle name="40% - Accent5 31" xfId="470"/>
    <cellStyle name="40% - Accent5 32" xfId="471"/>
    <cellStyle name="40% - Accent5 33" xfId="472"/>
    <cellStyle name="40% - Accent5 34" xfId="473"/>
    <cellStyle name="40% - Accent5 35" xfId="474"/>
    <cellStyle name="40% - Accent5 36" xfId="475"/>
    <cellStyle name="40% - Accent5 37" xfId="476"/>
    <cellStyle name="40% - Accent5 38" xfId="477"/>
    <cellStyle name="40% - Accent5 39" xfId="478"/>
    <cellStyle name="40% - Accent5 4" xfId="479"/>
    <cellStyle name="40% - Accent5 40" xfId="480"/>
    <cellStyle name="40% - Accent5 41" xfId="481"/>
    <cellStyle name="40% - Accent5 5" xfId="482"/>
    <cellStyle name="40% - Accent5 6" xfId="483"/>
    <cellStyle name="40% - Accent5 7" xfId="484"/>
    <cellStyle name="40% - Accent5 8" xfId="485"/>
    <cellStyle name="40% - Accent5 9" xfId="486"/>
    <cellStyle name="40% - Accent6 10" xfId="487"/>
    <cellStyle name="40% - Accent6 11" xfId="488"/>
    <cellStyle name="40% - Accent6 12" xfId="489"/>
    <cellStyle name="40% - Accent6 13" xfId="490"/>
    <cellStyle name="40% - Accent6 14" xfId="491"/>
    <cellStyle name="40% - Accent6 15" xfId="492"/>
    <cellStyle name="40% - Accent6 16" xfId="493"/>
    <cellStyle name="40% - Accent6 17" xfId="494"/>
    <cellStyle name="40% - Accent6 18" xfId="495"/>
    <cellStyle name="40% - Accent6 19" xfId="496"/>
    <cellStyle name="40% - Accent6 2" xfId="497"/>
    <cellStyle name="40% - Accent6 20" xfId="498"/>
    <cellStyle name="40% - Accent6 21" xfId="499"/>
    <cellStyle name="40% - Accent6 22" xfId="500"/>
    <cellStyle name="40% - Accent6 23" xfId="501"/>
    <cellStyle name="40% - Accent6 24" xfId="502"/>
    <cellStyle name="40% - Accent6 25" xfId="503"/>
    <cellStyle name="40% - Accent6 26" xfId="504"/>
    <cellStyle name="40% - Accent6 27" xfId="505"/>
    <cellStyle name="40% - Accent6 28" xfId="506"/>
    <cellStyle name="40% - Accent6 29" xfId="507"/>
    <cellStyle name="40% - Accent6 3" xfId="508"/>
    <cellStyle name="40% - Accent6 30" xfId="509"/>
    <cellStyle name="40% - Accent6 31" xfId="510"/>
    <cellStyle name="40% - Accent6 32" xfId="511"/>
    <cellStyle name="40% - Accent6 33" xfId="512"/>
    <cellStyle name="40% - Accent6 34" xfId="513"/>
    <cellStyle name="40% - Accent6 35" xfId="514"/>
    <cellStyle name="40% - Accent6 36" xfId="515"/>
    <cellStyle name="40% - Accent6 37" xfId="516"/>
    <cellStyle name="40% - Accent6 38" xfId="517"/>
    <cellStyle name="40% - Accent6 39" xfId="518"/>
    <cellStyle name="40% - Accent6 4" xfId="519"/>
    <cellStyle name="40% - Accent6 40" xfId="520"/>
    <cellStyle name="40% - Accent6 41" xfId="521"/>
    <cellStyle name="40% - Accent6 5" xfId="522"/>
    <cellStyle name="40% - Accent6 6" xfId="523"/>
    <cellStyle name="40% - Accent6 7" xfId="524"/>
    <cellStyle name="40% - Accent6 8" xfId="525"/>
    <cellStyle name="40% - Accent6 9" xfId="526"/>
    <cellStyle name="40% - アクセント 1" xfId="527"/>
    <cellStyle name="40% - アクセント 2" xfId="528"/>
    <cellStyle name="40% - アクセント 3" xfId="529"/>
    <cellStyle name="40% - アクセント 4" xfId="530"/>
    <cellStyle name="40% - アクセント 5" xfId="531"/>
    <cellStyle name="40% - アクセント 6" xfId="532"/>
    <cellStyle name="40% - 강조색1" xfId="533"/>
    <cellStyle name="40% - 강조색2" xfId="534"/>
    <cellStyle name="40% - 강조색3" xfId="535"/>
    <cellStyle name="40% - 강조색4" xfId="536"/>
    <cellStyle name="40% - 강조색5" xfId="537"/>
    <cellStyle name="40% - 강조색6" xfId="538"/>
    <cellStyle name="60% - Accent1 10" xfId="539"/>
    <cellStyle name="60% - Accent1 11" xfId="540"/>
    <cellStyle name="60% - Accent1 12" xfId="541"/>
    <cellStyle name="60% - Accent1 13" xfId="542"/>
    <cellStyle name="60% - Accent1 14" xfId="543"/>
    <cellStyle name="60% - Accent1 15" xfId="544"/>
    <cellStyle name="60% - Accent1 16" xfId="545"/>
    <cellStyle name="60% - Accent1 17" xfId="546"/>
    <cellStyle name="60% - Accent1 18" xfId="547"/>
    <cellStyle name="60% - Accent1 19" xfId="548"/>
    <cellStyle name="60% - Accent1 2" xfId="549"/>
    <cellStyle name="60% - Accent1 20" xfId="550"/>
    <cellStyle name="60% - Accent1 21" xfId="551"/>
    <cellStyle name="60% - Accent1 22" xfId="552"/>
    <cellStyle name="60% - Accent1 23" xfId="553"/>
    <cellStyle name="60% - Accent1 24" xfId="554"/>
    <cellStyle name="60% - Accent1 25" xfId="555"/>
    <cellStyle name="60% - Accent1 26" xfId="556"/>
    <cellStyle name="60% - Accent1 27" xfId="557"/>
    <cellStyle name="60% - Accent1 28" xfId="558"/>
    <cellStyle name="60% - Accent1 29" xfId="559"/>
    <cellStyle name="60% - Accent1 3" xfId="560"/>
    <cellStyle name="60% - Accent1 30" xfId="561"/>
    <cellStyle name="60% - Accent1 31" xfId="562"/>
    <cellStyle name="60% - Accent1 32" xfId="563"/>
    <cellStyle name="60% - Accent1 33" xfId="564"/>
    <cellStyle name="60% - Accent1 34" xfId="565"/>
    <cellStyle name="60% - Accent1 35" xfId="566"/>
    <cellStyle name="60% - Accent1 36" xfId="567"/>
    <cellStyle name="60% - Accent1 37" xfId="568"/>
    <cellStyle name="60% - Accent1 38" xfId="569"/>
    <cellStyle name="60% - Accent1 39" xfId="570"/>
    <cellStyle name="60% - Accent1 4" xfId="571"/>
    <cellStyle name="60% - Accent1 40" xfId="572"/>
    <cellStyle name="60% - Accent1 41" xfId="573"/>
    <cellStyle name="60% - Accent1 42" xfId="574"/>
    <cellStyle name="60% - Accent1 5" xfId="575"/>
    <cellStyle name="60% - Accent1 6" xfId="576"/>
    <cellStyle name="60% - Accent1 7" xfId="577"/>
    <cellStyle name="60% - Accent1 8" xfId="578"/>
    <cellStyle name="60% - Accent1 9" xfId="579"/>
    <cellStyle name="60% - Accent2 10" xfId="580"/>
    <cellStyle name="60% - Accent2 11" xfId="581"/>
    <cellStyle name="60% - Accent2 12" xfId="582"/>
    <cellStyle name="60% - Accent2 13" xfId="583"/>
    <cellStyle name="60% - Accent2 14" xfId="584"/>
    <cellStyle name="60% - Accent2 15" xfId="585"/>
    <cellStyle name="60% - Accent2 16" xfId="586"/>
    <cellStyle name="60% - Accent2 17" xfId="587"/>
    <cellStyle name="60% - Accent2 18" xfId="588"/>
    <cellStyle name="60% - Accent2 19" xfId="589"/>
    <cellStyle name="60% - Accent2 2" xfId="590"/>
    <cellStyle name="60% - Accent2 20" xfId="591"/>
    <cellStyle name="60% - Accent2 21" xfId="592"/>
    <cellStyle name="60% - Accent2 22" xfId="593"/>
    <cellStyle name="60% - Accent2 23" xfId="594"/>
    <cellStyle name="60% - Accent2 24" xfId="595"/>
    <cellStyle name="60% - Accent2 25" xfId="596"/>
    <cellStyle name="60% - Accent2 26" xfId="597"/>
    <cellStyle name="60% - Accent2 27" xfId="598"/>
    <cellStyle name="60% - Accent2 28" xfId="599"/>
    <cellStyle name="60% - Accent2 29" xfId="600"/>
    <cellStyle name="60% - Accent2 3" xfId="601"/>
    <cellStyle name="60% - Accent2 30" xfId="602"/>
    <cellStyle name="60% - Accent2 31" xfId="603"/>
    <cellStyle name="60% - Accent2 32" xfId="604"/>
    <cellStyle name="60% - Accent2 33" xfId="605"/>
    <cellStyle name="60% - Accent2 34" xfId="606"/>
    <cellStyle name="60% - Accent2 35" xfId="607"/>
    <cellStyle name="60% - Accent2 36" xfId="608"/>
    <cellStyle name="60% - Accent2 37" xfId="609"/>
    <cellStyle name="60% - Accent2 38" xfId="610"/>
    <cellStyle name="60% - Accent2 39" xfId="611"/>
    <cellStyle name="60% - Accent2 4" xfId="612"/>
    <cellStyle name="60% - Accent2 40" xfId="613"/>
    <cellStyle name="60% - Accent2 41" xfId="614"/>
    <cellStyle name="60% - Accent2 42" xfId="615"/>
    <cellStyle name="60% - Accent2 5" xfId="616"/>
    <cellStyle name="60% - Accent2 6" xfId="617"/>
    <cellStyle name="60% - Accent2 7" xfId="618"/>
    <cellStyle name="60% - Accent2 8" xfId="619"/>
    <cellStyle name="60% - Accent2 9" xfId="620"/>
    <cellStyle name="60% - Accent3 10" xfId="621"/>
    <cellStyle name="60% - Accent3 11" xfId="622"/>
    <cellStyle name="60% - Accent3 12" xfId="623"/>
    <cellStyle name="60% - Accent3 13" xfId="624"/>
    <cellStyle name="60% - Accent3 14" xfId="625"/>
    <cellStyle name="60% - Accent3 15" xfId="626"/>
    <cellStyle name="60% - Accent3 16" xfId="627"/>
    <cellStyle name="60% - Accent3 17" xfId="628"/>
    <cellStyle name="60% - Accent3 18" xfId="629"/>
    <cellStyle name="60% - Accent3 19" xfId="630"/>
    <cellStyle name="60% - Accent3 2" xfId="631"/>
    <cellStyle name="60% - Accent3 20" xfId="632"/>
    <cellStyle name="60% - Accent3 21" xfId="633"/>
    <cellStyle name="60% - Accent3 22" xfId="634"/>
    <cellStyle name="60% - Accent3 23" xfId="635"/>
    <cellStyle name="60% - Accent3 24" xfId="636"/>
    <cellStyle name="60% - Accent3 25" xfId="637"/>
    <cellStyle name="60% - Accent3 26" xfId="638"/>
    <cellStyle name="60% - Accent3 27" xfId="639"/>
    <cellStyle name="60% - Accent3 28" xfId="640"/>
    <cellStyle name="60% - Accent3 29" xfId="641"/>
    <cellStyle name="60% - Accent3 3" xfId="642"/>
    <cellStyle name="60% - Accent3 30" xfId="643"/>
    <cellStyle name="60% - Accent3 31" xfId="644"/>
    <cellStyle name="60% - Accent3 32" xfId="645"/>
    <cellStyle name="60% - Accent3 33" xfId="646"/>
    <cellStyle name="60% - Accent3 34" xfId="647"/>
    <cellStyle name="60% - Accent3 35" xfId="648"/>
    <cellStyle name="60% - Accent3 36" xfId="649"/>
    <cellStyle name="60% - Accent3 37" xfId="650"/>
    <cellStyle name="60% - Accent3 38" xfId="651"/>
    <cellStyle name="60% - Accent3 39" xfId="652"/>
    <cellStyle name="60% - Accent3 4" xfId="653"/>
    <cellStyle name="60% - Accent3 40" xfId="654"/>
    <cellStyle name="60% - Accent3 41" xfId="655"/>
    <cellStyle name="60% - Accent3 42" xfId="656"/>
    <cellStyle name="60% - Accent3 5" xfId="657"/>
    <cellStyle name="60% - Accent3 6" xfId="658"/>
    <cellStyle name="60% - Accent3 7" xfId="659"/>
    <cellStyle name="60% - Accent3 8" xfId="660"/>
    <cellStyle name="60% - Accent3 9" xfId="661"/>
    <cellStyle name="60% - Accent4 10" xfId="662"/>
    <cellStyle name="60% - Accent4 11" xfId="663"/>
    <cellStyle name="60% - Accent4 12" xfId="664"/>
    <cellStyle name="60% - Accent4 13" xfId="665"/>
    <cellStyle name="60% - Accent4 14" xfId="666"/>
    <cellStyle name="60% - Accent4 15" xfId="667"/>
    <cellStyle name="60% - Accent4 16" xfId="668"/>
    <cellStyle name="60% - Accent4 17" xfId="669"/>
    <cellStyle name="60% - Accent4 18" xfId="670"/>
    <cellStyle name="60% - Accent4 19" xfId="671"/>
    <cellStyle name="60% - Accent4 2" xfId="672"/>
    <cellStyle name="60% - Accent4 20" xfId="673"/>
    <cellStyle name="60% - Accent4 21" xfId="674"/>
    <cellStyle name="60% - Accent4 22" xfId="675"/>
    <cellStyle name="60% - Accent4 23" xfId="676"/>
    <cellStyle name="60% - Accent4 24" xfId="677"/>
    <cellStyle name="60% - Accent4 25" xfId="678"/>
    <cellStyle name="60% - Accent4 26" xfId="679"/>
    <cellStyle name="60% - Accent4 27" xfId="680"/>
    <cellStyle name="60% - Accent4 28" xfId="681"/>
    <cellStyle name="60% - Accent4 29" xfId="682"/>
    <cellStyle name="60% - Accent4 3" xfId="683"/>
    <cellStyle name="60% - Accent4 30" xfId="684"/>
    <cellStyle name="60% - Accent4 31" xfId="685"/>
    <cellStyle name="60% - Accent4 32" xfId="686"/>
    <cellStyle name="60% - Accent4 33" xfId="687"/>
    <cellStyle name="60% - Accent4 34" xfId="688"/>
    <cellStyle name="60% - Accent4 35" xfId="689"/>
    <cellStyle name="60% - Accent4 36" xfId="690"/>
    <cellStyle name="60% - Accent4 37" xfId="691"/>
    <cellStyle name="60% - Accent4 38" xfId="692"/>
    <cellStyle name="60% - Accent4 39" xfId="693"/>
    <cellStyle name="60% - Accent4 4" xfId="694"/>
    <cellStyle name="60% - Accent4 40" xfId="695"/>
    <cellStyle name="60% - Accent4 41" xfId="696"/>
    <cellStyle name="60% - Accent4 42" xfId="697"/>
    <cellStyle name="60% - Accent4 5" xfId="698"/>
    <cellStyle name="60% - Accent4 6" xfId="699"/>
    <cellStyle name="60% - Accent4 7" xfId="700"/>
    <cellStyle name="60% - Accent4 8" xfId="701"/>
    <cellStyle name="60% - Accent4 9" xfId="702"/>
    <cellStyle name="60% - Accent5 10" xfId="703"/>
    <cellStyle name="60% - Accent5 11" xfId="704"/>
    <cellStyle name="60% - Accent5 12" xfId="705"/>
    <cellStyle name="60% - Accent5 13" xfId="706"/>
    <cellStyle name="60% - Accent5 14" xfId="707"/>
    <cellStyle name="60% - Accent5 15" xfId="708"/>
    <cellStyle name="60% - Accent5 16" xfId="709"/>
    <cellStyle name="60% - Accent5 17" xfId="710"/>
    <cellStyle name="60% - Accent5 18" xfId="711"/>
    <cellStyle name="60% - Accent5 19" xfId="712"/>
    <cellStyle name="60% - Accent5 2" xfId="713"/>
    <cellStyle name="60% - Accent5 20" xfId="714"/>
    <cellStyle name="60% - Accent5 21" xfId="715"/>
    <cellStyle name="60% - Accent5 22" xfId="716"/>
    <cellStyle name="60% - Accent5 23" xfId="717"/>
    <cellStyle name="60% - Accent5 24" xfId="718"/>
    <cellStyle name="60% - Accent5 25" xfId="719"/>
    <cellStyle name="60% - Accent5 26" xfId="720"/>
    <cellStyle name="60% - Accent5 27" xfId="721"/>
    <cellStyle name="60% - Accent5 28" xfId="722"/>
    <cellStyle name="60% - Accent5 29" xfId="723"/>
    <cellStyle name="60% - Accent5 3" xfId="724"/>
    <cellStyle name="60% - Accent5 30" xfId="725"/>
    <cellStyle name="60% - Accent5 31" xfId="726"/>
    <cellStyle name="60% - Accent5 32" xfId="727"/>
    <cellStyle name="60% - Accent5 33" xfId="728"/>
    <cellStyle name="60% - Accent5 34" xfId="729"/>
    <cellStyle name="60% - Accent5 35" xfId="730"/>
    <cellStyle name="60% - Accent5 36" xfId="731"/>
    <cellStyle name="60% - Accent5 37" xfId="732"/>
    <cellStyle name="60% - Accent5 38" xfId="733"/>
    <cellStyle name="60% - Accent5 39" xfId="734"/>
    <cellStyle name="60% - Accent5 4" xfId="735"/>
    <cellStyle name="60% - Accent5 40" xfId="736"/>
    <cellStyle name="60% - Accent5 41" xfId="737"/>
    <cellStyle name="60% - Accent5 42" xfId="738"/>
    <cellStyle name="60% - Accent5 5" xfId="739"/>
    <cellStyle name="60% - Accent5 6" xfId="740"/>
    <cellStyle name="60% - Accent5 7" xfId="741"/>
    <cellStyle name="60% - Accent5 8" xfId="742"/>
    <cellStyle name="60% - Accent5 9" xfId="743"/>
    <cellStyle name="60% - Accent6 10" xfId="744"/>
    <cellStyle name="60% - Accent6 11" xfId="745"/>
    <cellStyle name="60% - Accent6 12" xfId="746"/>
    <cellStyle name="60% - Accent6 13" xfId="747"/>
    <cellStyle name="60% - Accent6 14" xfId="748"/>
    <cellStyle name="60% - Accent6 15" xfId="749"/>
    <cellStyle name="60% - Accent6 16" xfId="750"/>
    <cellStyle name="60% - Accent6 17" xfId="751"/>
    <cellStyle name="60% - Accent6 18" xfId="752"/>
    <cellStyle name="60% - Accent6 19" xfId="753"/>
    <cellStyle name="60% - Accent6 2" xfId="754"/>
    <cellStyle name="60% - Accent6 20" xfId="755"/>
    <cellStyle name="60% - Accent6 21" xfId="756"/>
    <cellStyle name="60% - Accent6 22" xfId="757"/>
    <cellStyle name="60% - Accent6 23" xfId="758"/>
    <cellStyle name="60% - Accent6 24" xfId="759"/>
    <cellStyle name="60% - Accent6 25" xfId="760"/>
    <cellStyle name="60% - Accent6 26" xfId="761"/>
    <cellStyle name="60% - Accent6 27" xfId="762"/>
    <cellStyle name="60% - Accent6 28" xfId="763"/>
    <cellStyle name="60% - Accent6 29" xfId="764"/>
    <cellStyle name="60% - Accent6 3" xfId="765"/>
    <cellStyle name="60% - Accent6 30" xfId="766"/>
    <cellStyle name="60% - Accent6 31" xfId="767"/>
    <cellStyle name="60% - Accent6 32" xfId="768"/>
    <cellStyle name="60% - Accent6 33" xfId="769"/>
    <cellStyle name="60% - Accent6 34" xfId="770"/>
    <cellStyle name="60% - Accent6 35" xfId="771"/>
    <cellStyle name="60% - Accent6 36" xfId="772"/>
    <cellStyle name="60% - Accent6 37" xfId="773"/>
    <cellStyle name="60% - Accent6 38" xfId="774"/>
    <cellStyle name="60% - Accent6 39" xfId="775"/>
    <cellStyle name="60% - Accent6 4" xfId="776"/>
    <cellStyle name="60% - Accent6 40" xfId="777"/>
    <cellStyle name="60% - Accent6 41" xfId="778"/>
    <cellStyle name="60% - Accent6 42" xfId="779"/>
    <cellStyle name="60% - Accent6 5" xfId="780"/>
    <cellStyle name="60% - Accent6 6" xfId="781"/>
    <cellStyle name="60% - Accent6 7" xfId="782"/>
    <cellStyle name="60% - Accent6 8" xfId="783"/>
    <cellStyle name="60% - Accent6 9" xfId="784"/>
    <cellStyle name="60% - アクセント 1" xfId="785"/>
    <cellStyle name="60% - アクセント 2" xfId="786"/>
    <cellStyle name="60% - アクセント 3" xfId="787"/>
    <cellStyle name="60% - アクセント 4" xfId="788"/>
    <cellStyle name="60% - アクセント 5" xfId="789"/>
    <cellStyle name="60% - アクセント 6" xfId="790"/>
    <cellStyle name="60% - 강조색1" xfId="791"/>
    <cellStyle name="60% - 강조색2" xfId="792"/>
    <cellStyle name="60% - 강조색3" xfId="793"/>
    <cellStyle name="60% - 강조색4" xfId="794"/>
    <cellStyle name="60% - 강조색5" xfId="795"/>
    <cellStyle name="60% - 강조색6" xfId="796"/>
    <cellStyle name="=C:\WINNT\SYSTEM32\COMMAND.COM" xfId="797"/>
    <cellStyle name="Accent1 10" xfId="798"/>
    <cellStyle name="Accent1 2" xfId="799"/>
    <cellStyle name="Accent1 3" xfId="800"/>
    <cellStyle name="Accent1 4" xfId="801"/>
    <cellStyle name="Accent1 5" xfId="802"/>
    <cellStyle name="Accent1 6" xfId="803"/>
    <cellStyle name="Accent1 7" xfId="804"/>
    <cellStyle name="Accent1 8" xfId="805"/>
    <cellStyle name="Accent1 9" xfId="806"/>
    <cellStyle name="Accent2 10" xfId="807"/>
    <cellStyle name="Accent2 2" xfId="808"/>
    <cellStyle name="Accent2 3" xfId="809"/>
    <cellStyle name="Accent2 4" xfId="810"/>
    <cellStyle name="Accent2 5" xfId="811"/>
    <cellStyle name="Accent2 6" xfId="812"/>
    <cellStyle name="Accent2 7" xfId="813"/>
    <cellStyle name="Accent2 8" xfId="814"/>
    <cellStyle name="Accent2 9" xfId="815"/>
    <cellStyle name="Accent3 10" xfId="816"/>
    <cellStyle name="Accent3 2" xfId="817"/>
    <cellStyle name="Accent3 3" xfId="818"/>
    <cellStyle name="Accent3 4" xfId="819"/>
    <cellStyle name="Accent3 5" xfId="820"/>
    <cellStyle name="Accent3 6" xfId="821"/>
    <cellStyle name="Accent3 7" xfId="822"/>
    <cellStyle name="Accent3 8" xfId="823"/>
    <cellStyle name="Accent3 9" xfId="824"/>
    <cellStyle name="Accent4 10" xfId="825"/>
    <cellStyle name="Accent4 2" xfId="826"/>
    <cellStyle name="Accent4 3" xfId="827"/>
    <cellStyle name="Accent4 4" xfId="828"/>
    <cellStyle name="Accent4 5" xfId="829"/>
    <cellStyle name="Accent4 6" xfId="830"/>
    <cellStyle name="Accent4 7" xfId="831"/>
    <cellStyle name="Accent4 8" xfId="832"/>
    <cellStyle name="Accent4 9" xfId="833"/>
    <cellStyle name="Accent5 10" xfId="834"/>
    <cellStyle name="Accent5 2" xfId="835"/>
    <cellStyle name="Accent5 3" xfId="836"/>
    <cellStyle name="Accent5 4" xfId="837"/>
    <cellStyle name="Accent5 5" xfId="838"/>
    <cellStyle name="Accent5 6" xfId="839"/>
    <cellStyle name="Accent5 7" xfId="840"/>
    <cellStyle name="Accent5 8" xfId="841"/>
    <cellStyle name="Accent5 9" xfId="842"/>
    <cellStyle name="Accent6 10" xfId="843"/>
    <cellStyle name="Accent6 2" xfId="844"/>
    <cellStyle name="Accent6 3" xfId="845"/>
    <cellStyle name="Accent6 4" xfId="846"/>
    <cellStyle name="Accent6 5" xfId="847"/>
    <cellStyle name="Accent6 6" xfId="848"/>
    <cellStyle name="Accent6 7" xfId="849"/>
    <cellStyle name="Accent6 8" xfId="850"/>
    <cellStyle name="Accent6 9" xfId="851"/>
    <cellStyle name="ANCLAS,REZONES Y SUS PARTES,DE FUNDICION,DE HIERRO O DE ACERO" xfId="852"/>
    <cellStyle name="ANCLAS,REZONES Y SUS PARTES,DE FUNDICION,DE HIERRO O DE ACERO 10" xfId="853"/>
    <cellStyle name="ANCLAS,REZONES Y SUS PARTES,DE FUNDICION,DE HIERRO O DE ACERO 11" xfId="854"/>
    <cellStyle name="ANCLAS,REZONES Y SUS PARTES,DE FUNDICION,DE HIERRO O DE ACERO 12" xfId="855"/>
    <cellStyle name="ANCLAS,REZONES Y SUS PARTES,DE FUNDICION,DE HIERRO O DE ACERO 2" xfId="856"/>
    <cellStyle name="ANCLAS,REZONES Y SUS PARTES,DE FUNDICION,DE HIERRO O DE ACERO 2 2" xfId="857"/>
    <cellStyle name="ANCLAS,REZONES Y SUS PARTES,DE FUNDICION,DE HIERRO O DE ACERO 2 3" xfId="858"/>
    <cellStyle name="ANCLAS,REZONES Y SUS PARTES,DE FUNDICION,DE HIERRO O DE ACERO 3" xfId="859"/>
    <cellStyle name="ANCLAS,REZONES Y SUS PARTES,DE FUNDICION,DE HIERRO O DE ACERO 3 2" xfId="860"/>
    <cellStyle name="ANCLAS,REZONES Y SUS PARTES,DE FUNDICION,DE HIERRO O DE ACERO 3 3" xfId="861"/>
    <cellStyle name="ANCLAS,REZONES Y SUS PARTES,DE FUNDICION,DE HIERRO O DE ACERO 4" xfId="862"/>
    <cellStyle name="ANCLAS,REZONES Y SUS PARTES,DE FUNDICION,DE HIERRO O DE ACERO 4 2" xfId="863"/>
    <cellStyle name="ANCLAS,REZONES Y SUS PARTES,DE FUNDICION,DE HIERRO O DE ACERO 4 3" xfId="864"/>
    <cellStyle name="ANCLAS,REZONES Y SUS PARTES,DE FUNDICION,DE HIERRO O DE ACERO 5" xfId="865"/>
    <cellStyle name="ANCLAS,REZONES Y SUS PARTES,DE FUNDICION,DE HIERRO O DE ACERO 6" xfId="866"/>
    <cellStyle name="ANCLAS,REZONES Y SUS PARTES,DE FUNDICION,DE HIERRO O DE ACERO 6 2" xfId="867"/>
    <cellStyle name="ANCLAS,REZONES Y SUS PARTES,DE FUNDICION,DE HIERRO O DE ACERO 6 3" xfId="868"/>
    <cellStyle name="ANCLAS,REZONES Y SUS PARTES,DE FUNDICION,DE HIERRO O DE ACERO 7" xfId="869"/>
    <cellStyle name="ANCLAS,REZONES Y SUS PARTES,DE FUNDICION,DE HIERRO O DE ACERO 8" xfId="870"/>
    <cellStyle name="ANCLAS,REZONES Y SUS PARTES,DE FUNDICION,DE HIERRO O DE ACERO 9" xfId="871"/>
    <cellStyle name="background" xfId="872"/>
    <cellStyle name="Bad 10" xfId="873"/>
    <cellStyle name="Bad 2" xfId="874"/>
    <cellStyle name="Bad 3" xfId="875"/>
    <cellStyle name="Bad 4" xfId="876"/>
    <cellStyle name="Bad 5" xfId="877"/>
    <cellStyle name="Bad 6" xfId="878"/>
    <cellStyle name="Bad 7" xfId="879"/>
    <cellStyle name="Bad 8" xfId="880"/>
    <cellStyle name="Bad 9" xfId="881"/>
    <cellStyle name="banner" xfId="882"/>
    <cellStyle name="blue-linked data to another file" xfId="883"/>
    <cellStyle name="calc" xfId="884"/>
    <cellStyle name="Calc%" xfId="885"/>
    <cellStyle name="Calc%1" xfId="886"/>
    <cellStyle name="Calc0" xfId="887"/>
    <cellStyle name="Calc1" xfId="888"/>
    <cellStyle name="Calc2" xfId="889"/>
    <cellStyle name="Calc4" xfId="890"/>
    <cellStyle name="calculated" xfId="891"/>
    <cellStyle name="Calculation 10" xfId="892"/>
    <cellStyle name="Calculation 2" xfId="893"/>
    <cellStyle name="Calculation 3" xfId="894"/>
    <cellStyle name="Calculation 4" xfId="895"/>
    <cellStyle name="Calculation 5" xfId="896"/>
    <cellStyle name="Calculation 6" xfId="897"/>
    <cellStyle name="Calculation 7" xfId="898"/>
    <cellStyle name="Calculation 8" xfId="899"/>
    <cellStyle name="Calculation 9" xfId="900"/>
    <cellStyle name="center" xfId="901"/>
    <cellStyle name="Check Cell 10" xfId="902"/>
    <cellStyle name="Check Cell 2" xfId="903"/>
    <cellStyle name="Check Cell 3" xfId="904"/>
    <cellStyle name="Check Cell 4" xfId="905"/>
    <cellStyle name="Check Cell 5" xfId="906"/>
    <cellStyle name="Check Cell 6" xfId="907"/>
    <cellStyle name="Check Cell 7" xfId="908"/>
    <cellStyle name="Check Cell 8" xfId="909"/>
    <cellStyle name="Check Cell 9" xfId="910"/>
    <cellStyle name="clear" xfId="911"/>
    <cellStyle name="clear purple comma" xfId="912"/>
    <cellStyle name="clear_BF Xpts" xfId="913"/>
    <cellStyle name="cnt title" xfId="914"/>
    <cellStyle name="color" xfId="915"/>
    <cellStyle name="Comma 2" xfId="916"/>
    <cellStyle name="data" xfId="917"/>
    <cellStyle name="date" xfId="918"/>
    <cellStyle name="Dates" xfId="919"/>
    <cellStyle name="Dates 2" xfId="920"/>
    <cellStyle name="Dates 3" xfId="921"/>
    <cellStyle name="Dates 4" xfId="922"/>
    <cellStyle name="Dates 5" xfId="923"/>
    <cellStyle name="Dates 6" xfId="924"/>
    <cellStyle name="Dates 7" xfId="925"/>
    <cellStyle name="datetime" xfId="926"/>
    <cellStyle name="DE%" xfId="927"/>
    <cellStyle name="DE%1" xfId="928"/>
    <cellStyle name="DE%2" xfId="929"/>
    <cellStyle name="DE0" xfId="930"/>
    <cellStyle name="DE1" xfId="931"/>
    <cellStyle name="DE2" xfId="932"/>
    <cellStyle name="De4" xfId="933"/>
    <cellStyle name="dkbottom" xfId="934"/>
    <cellStyle name="dkrow" xfId="935"/>
    <cellStyle name="Elizabeth" xfId="936"/>
    <cellStyle name="Error 1" xfId="937"/>
    <cellStyle name="Error 2" xfId="938"/>
    <cellStyle name="Error 3" xfId="939"/>
    <cellStyle name="Error 4" xfId="940"/>
    <cellStyle name="Error 5" xfId="941"/>
    <cellStyle name="Error 6" xfId="942"/>
    <cellStyle name="Error 7" xfId="943"/>
    <cellStyle name="Explanatory Text 10" xfId="944"/>
    <cellStyle name="Explanatory Text 2" xfId="945"/>
    <cellStyle name="Explanatory Text 3" xfId="946"/>
    <cellStyle name="Explanatory Text 4" xfId="947"/>
    <cellStyle name="Explanatory Text 5" xfId="948"/>
    <cellStyle name="Explanatory Text 6" xfId="949"/>
    <cellStyle name="Explanatory Text 7" xfId="950"/>
    <cellStyle name="Explanatory Text 8" xfId="951"/>
    <cellStyle name="Explanatory Text 9" xfId="952"/>
    <cellStyle name="Final%1" xfId="953"/>
    <cellStyle name="Final%2" xfId="954"/>
    <cellStyle name="Final0" xfId="955"/>
    <cellStyle name="Final1" xfId="956"/>
    <cellStyle name="Final2" xfId="957"/>
    <cellStyle name="Final4" xfId="958"/>
    <cellStyle name="finebottom" xfId="959"/>
    <cellStyle name="Formula" xfId="960"/>
    <cellStyle name="Formula 2" xfId="961"/>
    <cellStyle name="Formula 3" xfId="962"/>
    <cellStyle name="Formula 4" xfId="963"/>
    <cellStyle name="Formula 5" xfId="964"/>
    <cellStyle name="Formula 6" xfId="965"/>
    <cellStyle name="Formula 7" xfId="966"/>
    <cellStyle name="Good 10" xfId="967"/>
    <cellStyle name="Good 2" xfId="968"/>
    <cellStyle name="Good 3" xfId="969"/>
    <cellStyle name="Good 4" xfId="970"/>
    <cellStyle name="Good 5" xfId="971"/>
    <cellStyle name="Good 6" xfId="972"/>
    <cellStyle name="Good 7" xfId="973"/>
    <cellStyle name="Good 8" xfId="974"/>
    <cellStyle name="Good 9" xfId="975"/>
    <cellStyle name="head title" xfId="976"/>
    <cellStyle name="Header" xfId="977"/>
    <cellStyle name="Header 2" xfId="978"/>
    <cellStyle name="Header 3" xfId="979"/>
    <cellStyle name="Header 4" xfId="980"/>
    <cellStyle name="Header 5" xfId="981"/>
    <cellStyle name="Header 6" xfId="982"/>
    <cellStyle name="Header 7" xfId="983"/>
    <cellStyle name="Header_WGTN_DOCS-#140953-v2-P11017_Sector_Metrics_Industry_dashboard" xfId="984"/>
    <cellStyle name="Heading 1 10" xfId="985"/>
    <cellStyle name="Heading 1 2" xfId="986"/>
    <cellStyle name="Heading 1 3" xfId="987"/>
    <cellStyle name="Heading 1 4" xfId="988"/>
    <cellStyle name="Heading 1 5" xfId="989"/>
    <cellStyle name="Heading 1 6" xfId="990"/>
    <cellStyle name="Heading 1 7" xfId="991"/>
    <cellStyle name="Heading 1 8" xfId="992"/>
    <cellStyle name="Heading 1 9" xfId="993"/>
    <cellStyle name="Heading 2 10" xfId="994"/>
    <cellStyle name="Heading 2 2" xfId="995"/>
    <cellStyle name="Heading 2 3" xfId="996"/>
    <cellStyle name="Heading 2 4" xfId="997"/>
    <cellStyle name="Heading 2 5" xfId="998"/>
    <cellStyle name="Heading 2 6" xfId="999"/>
    <cellStyle name="Heading 2 7" xfId="1000"/>
    <cellStyle name="Heading 2 8" xfId="1001"/>
    <cellStyle name="Heading 2 9" xfId="1002"/>
    <cellStyle name="Heading 3 10" xfId="1003"/>
    <cellStyle name="Heading 3 2" xfId="1004"/>
    <cellStyle name="Heading 3 3" xfId="1005"/>
    <cellStyle name="Heading 3 4" xfId="1006"/>
    <cellStyle name="Heading 3 5" xfId="1007"/>
    <cellStyle name="Heading 3 6" xfId="1008"/>
    <cellStyle name="Heading 3 7" xfId="1009"/>
    <cellStyle name="Heading 3 8" xfId="1010"/>
    <cellStyle name="Heading 3 9" xfId="1011"/>
    <cellStyle name="Heading 4 10" xfId="1012"/>
    <cellStyle name="Heading 4 2" xfId="1013"/>
    <cellStyle name="Heading 4 3" xfId="1014"/>
    <cellStyle name="Heading 4 4" xfId="1015"/>
    <cellStyle name="Heading 4 5" xfId="1016"/>
    <cellStyle name="Heading 4 6" xfId="1017"/>
    <cellStyle name="Heading 4 7" xfId="1018"/>
    <cellStyle name="Heading 4 8" xfId="1019"/>
    <cellStyle name="Heading 4 9" xfId="1020"/>
    <cellStyle name="Input 10" xfId="1021"/>
    <cellStyle name="Input 2" xfId="1022"/>
    <cellStyle name="Input 3" xfId="1023"/>
    <cellStyle name="Input 4" xfId="1024"/>
    <cellStyle name="Input 5" xfId="1025"/>
    <cellStyle name="Input 6" xfId="1026"/>
    <cellStyle name="Input 7" xfId="1027"/>
    <cellStyle name="Input 8" xfId="1028"/>
    <cellStyle name="Input 9" xfId="1029"/>
    <cellStyle name="label" xfId="1030"/>
    <cellStyle name="Link0" xfId="1031"/>
    <cellStyle name="Link2" xfId="1032"/>
    <cellStyle name="Link4" xfId="1033"/>
    <cellStyle name="Linked Cell 10" xfId="1034"/>
    <cellStyle name="Linked Cell 2" xfId="1035"/>
    <cellStyle name="Linked Cell 3" xfId="1036"/>
    <cellStyle name="Linked Cell 4" xfId="1037"/>
    <cellStyle name="Linked Cell 5" xfId="1038"/>
    <cellStyle name="Linked Cell 6" xfId="1039"/>
    <cellStyle name="Linked Cell 7" xfId="1040"/>
    <cellStyle name="Linked Cell 8" xfId="1041"/>
    <cellStyle name="Linked Cell 9" xfId="1042"/>
    <cellStyle name="main_input" xfId="1043"/>
    <cellStyle name="Neutral 10" xfId="1044"/>
    <cellStyle name="Neutral 11" xfId="1045"/>
    <cellStyle name="Neutral 12" xfId="1046"/>
    <cellStyle name="Neutral 2" xfId="1047"/>
    <cellStyle name="Neutral 3" xfId="1048"/>
    <cellStyle name="Neutral 4" xfId="1049"/>
    <cellStyle name="Neutral 5" xfId="1050"/>
    <cellStyle name="Neutral 6" xfId="1051"/>
    <cellStyle name="Neutral 7" xfId="1052"/>
    <cellStyle name="Neutral 8" xfId="1053"/>
    <cellStyle name="Neutral 9" xfId="1054"/>
    <cellStyle name="Next holiday" xfId="1055"/>
    <cellStyle name="Norm2" xfId="1056"/>
    <cellStyle name="Norm4" xfId="1057"/>
    <cellStyle name="Normal 10" xfId="1058"/>
    <cellStyle name="Normal 11" xfId="1059"/>
    <cellStyle name="Normal 12" xfId="1060"/>
    <cellStyle name="Normal 13" xfId="1061"/>
    <cellStyle name="Normal 2" xfId="1062"/>
    <cellStyle name="Normal 3" xfId="1063"/>
    <cellStyle name="Normal 4" xfId="1064"/>
    <cellStyle name="Normal 5" xfId="1065"/>
    <cellStyle name="Normal 6" xfId="1066"/>
    <cellStyle name="Normal 7" xfId="1067"/>
    <cellStyle name="Normal 8" xfId="1068"/>
    <cellStyle name="Normal 9" xfId="1069"/>
    <cellStyle name="Normal%1" xfId="1070"/>
    <cellStyle name="Normal%2" xfId="1071"/>
    <cellStyle name="Normal1" xfId="1072"/>
    <cellStyle name="Normal2" xfId="1073"/>
    <cellStyle name="Normal3" xfId="1074"/>
    <cellStyle name="Normal4" xfId="1075"/>
    <cellStyle name="Normal_14268582843201" xfId="1076"/>
    <cellStyle name="Normal_Table 6.4" xfId="1077"/>
    <cellStyle name="Normal_WGTN_DOCS-#102164-v1-P06003-03_March_Wool_Exports" xfId="1078"/>
    <cellStyle name="NOTBALANCED" xfId="1079"/>
    <cellStyle name="Note 10" xfId="1080"/>
    <cellStyle name="Note 11" xfId="1081"/>
    <cellStyle name="Note 12" xfId="1082"/>
    <cellStyle name="Note 13" xfId="1083"/>
    <cellStyle name="Note 14" xfId="1084"/>
    <cellStyle name="Note 15" xfId="1085"/>
    <cellStyle name="Note 16" xfId="1086"/>
    <cellStyle name="Note 17" xfId="1087"/>
    <cellStyle name="Note 18" xfId="1088"/>
    <cellStyle name="Note 19" xfId="1089"/>
    <cellStyle name="Note 2" xfId="1090"/>
    <cellStyle name="Note 20" xfId="1091"/>
    <cellStyle name="Note 21" xfId="1092"/>
    <cellStyle name="Note 22" xfId="1093"/>
    <cellStyle name="Note 23" xfId="1094"/>
    <cellStyle name="Note 24" xfId="1095"/>
    <cellStyle name="Note 25" xfId="1096"/>
    <cellStyle name="Note 26" xfId="1097"/>
    <cellStyle name="Note 27" xfId="1098"/>
    <cellStyle name="Note 28" xfId="1099"/>
    <cellStyle name="Note 29" xfId="1100"/>
    <cellStyle name="Note 3" xfId="1101"/>
    <cellStyle name="Note 30" xfId="1102"/>
    <cellStyle name="Note 31" xfId="1103"/>
    <cellStyle name="Note 32" xfId="1104"/>
    <cellStyle name="Note 33" xfId="1105"/>
    <cellStyle name="Note 34" xfId="1106"/>
    <cellStyle name="Note 35" xfId="1107"/>
    <cellStyle name="Note 36" xfId="1108"/>
    <cellStyle name="Note 37" xfId="1109"/>
    <cellStyle name="Note 38" xfId="1110"/>
    <cellStyle name="Note 39" xfId="1111"/>
    <cellStyle name="Note 4" xfId="1112"/>
    <cellStyle name="Note 40" xfId="1113"/>
    <cellStyle name="Note 41" xfId="1114"/>
    <cellStyle name="Note 42" xfId="1115"/>
    <cellStyle name="Note 5" xfId="1116"/>
    <cellStyle name="Note 6" xfId="1117"/>
    <cellStyle name="Note 7" xfId="1118"/>
    <cellStyle name="Note 8" xfId="1119"/>
    <cellStyle name="Note 9" xfId="1120"/>
    <cellStyle name="ORANGE-oasis code different" xfId="1121"/>
    <cellStyle name="Output 10" xfId="1122"/>
    <cellStyle name="Output 2" xfId="1123"/>
    <cellStyle name="Output 3" xfId="1124"/>
    <cellStyle name="Output 4" xfId="1125"/>
    <cellStyle name="Output 5" xfId="1126"/>
    <cellStyle name="Output 6" xfId="1127"/>
    <cellStyle name="Output 7" xfId="1128"/>
    <cellStyle name="Output 8" xfId="1129"/>
    <cellStyle name="Output 9" xfId="1130"/>
    <cellStyle name="Percent 2" xfId="1131"/>
    <cellStyle name="Percent 3" xfId="1132"/>
    <cellStyle name="pink- converted to metric" xfId="1133"/>
    <cellStyle name="Rates" xfId="1134"/>
    <cellStyle name="realtime" xfId="1135"/>
    <cellStyle name="red-cut and paste" xfId="1136"/>
    <cellStyle name="RED-TYPED IN NUMBERS" xfId="1137"/>
    <cellStyle name="Refdb standard" xfId="1138"/>
    <cellStyle name="result" xfId="1139"/>
    <cellStyle name="rightline" xfId="1140"/>
    <cellStyle name="rt" xfId="1141"/>
    <cellStyle name="static" xfId="1142"/>
    <cellStyle name="Style 1" xfId="1143"/>
    <cellStyle name="Style 1 2" xfId="1144"/>
    <cellStyle name="Style 1 3" xfId="1145"/>
    <cellStyle name="Style 1 4" xfId="1146"/>
    <cellStyle name="Style 1 5" xfId="1147"/>
    <cellStyle name="Style 1 6" xfId="1148"/>
    <cellStyle name="Style 1 7" xfId="1149"/>
    <cellStyle name="TableHeader" xfId="1150"/>
    <cellStyle name="TableHeader 2" xfId="1151"/>
    <cellStyle name="TableHeader 3" xfId="1152"/>
    <cellStyle name="TableHeader 4" xfId="1153"/>
    <cellStyle name="TableHeader 5" xfId="1154"/>
    <cellStyle name="TableHeader 6" xfId="1155"/>
    <cellStyle name="TableHeader 7" xfId="1156"/>
    <cellStyle name="text 2" xfId="1157"/>
    <cellStyle name="Title 10" xfId="1158"/>
    <cellStyle name="Title 2" xfId="1159"/>
    <cellStyle name="Title 3" xfId="1160"/>
    <cellStyle name="Title 4" xfId="1161"/>
    <cellStyle name="Title 5" xfId="1162"/>
    <cellStyle name="Title 6" xfId="1163"/>
    <cellStyle name="Title 7" xfId="1164"/>
    <cellStyle name="Title 8" xfId="1165"/>
    <cellStyle name="Title 9" xfId="1166"/>
    <cellStyle name="TITLE2" xfId="1167"/>
    <cellStyle name="TITLECENTER" xfId="1168"/>
    <cellStyle name="Topheader" xfId="1169"/>
    <cellStyle name="Total 10" xfId="1170"/>
    <cellStyle name="Total 2" xfId="1171"/>
    <cellStyle name="Total 3" xfId="1172"/>
    <cellStyle name="Total 4" xfId="1173"/>
    <cellStyle name="Total 5" xfId="1174"/>
    <cellStyle name="Total 6" xfId="1175"/>
    <cellStyle name="Total 7" xfId="1176"/>
    <cellStyle name="Total 8" xfId="1177"/>
    <cellStyle name="Total 9" xfId="1178"/>
    <cellStyle name="TURK-FORMULA CHANGED" xfId="1179"/>
    <cellStyle name="units" xfId="1180"/>
    <cellStyle name="US CHECK " xfId="1181"/>
    <cellStyle name="Warning Text 10" xfId="1182"/>
    <cellStyle name="Warning Text 2" xfId="1183"/>
    <cellStyle name="Warning Text 3" xfId="1184"/>
    <cellStyle name="Warning Text 4" xfId="1185"/>
    <cellStyle name="Warning Text 5" xfId="1186"/>
    <cellStyle name="Warning Text 6" xfId="1187"/>
    <cellStyle name="Warning Text 7" xfId="1188"/>
    <cellStyle name="Warning Text 8" xfId="1189"/>
    <cellStyle name="Warning Text 9" xfId="1190"/>
    <cellStyle name="どちらでもない" xfId="1191"/>
    <cellStyle name="アクセント 1" xfId="1192"/>
    <cellStyle name="アクセント 2" xfId="1193"/>
    <cellStyle name="アクセント 3" xfId="1194"/>
    <cellStyle name="アクセント 4" xfId="1195"/>
    <cellStyle name="アクセント 5" xfId="1196"/>
    <cellStyle name="アクセント 6" xfId="1197"/>
    <cellStyle name="タイトル" xfId="1198"/>
    <cellStyle name="チェック セル" xfId="1199"/>
    <cellStyle name="メモ" xfId="1200"/>
    <cellStyle name="リンク セル" xfId="1201"/>
    <cellStyle name="入力" xfId="1202"/>
    <cellStyle name="出力" xfId="1203"/>
    <cellStyle name="悪い" xfId="1204"/>
    <cellStyle name="良い" xfId="1205"/>
    <cellStyle name="見出し 1" xfId="1206"/>
    <cellStyle name="見出し 2" xfId="1207"/>
    <cellStyle name="見出し 3" xfId="1208"/>
    <cellStyle name="見出し 4" xfId="1209"/>
    <cellStyle name="計算" xfId="1210"/>
    <cellStyle name="説明文" xfId="1211"/>
    <cellStyle name="警告文" xfId="1212"/>
    <cellStyle name="集計" xfId="1213"/>
    <cellStyle name="강조색1" xfId="1214"/>
    <cellStyle name="강조색2" xfId="1215"/>
    <cellStyle name="강조색3" xfId="1216"/>
    <cellStyle name="강조색4" xfId="1217"/>
    <cellStyle name="강조색5" xfId="1218"/>
    <cellStyle name="강조색6" xfId="1219"/>
    <cellStyle name="경고문" xfId="1220"/>
    <cellStyle name="계산" xfId="1221"/>
    <cellStyle name="나쁨" xfId="1222"/>
    <cellStyle name="메모" xfId="1223"/>
    <cellStyle name="보통" xfId="1224"/>
    <cellStyle name="설명 텍스트" xfId="1225"/>
    <cellStyle name="셀 확인" xfId="1226"/>
    <cellStyle name="연결된 셀" xfId="1227"/>
    <cellStyle name="요약" xfId="1228"/>
    <cellStyle name="입력" xfId="1229"/>
    <cellStyle name="제목" xfId="1230"/>
    <cellStyle name="제목 1" xfId="1231"/>
    <cellStyle name="제목 2" xfId="1232"/>
    <cellStyle name="제목 3" xfId="1233"/>
    <cellStyle name="제목 4" xfId="1234"/>
    <cellStyle name="제목_BF Xpts" xfId="1235"/>
    <cellStyle name="좋음" xfId="1236"/>
    <cellStyle name="출력" xfId="1237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EB9C"/>
      <rgbColor rgb="FFFF00FF"/>
      <rgbColor rgb="FF00FFFF"/>
      <rgbColor rgb="FF88022F"/>
      <rgbColor rgb="FF007700"/>
      <rgbColor rgb="FFFDEADA"/>
      <rgbColor rgb="FFD99694"/>
      <rgbColor rgb="FFFDD5B8"/>
      <rgbColor rgb="FFB9CDE5"/>
      <rgbColor rgb="FFC0C0C0"/>
      <rgbColor rgb="FF808080"/>
      <rgbColor rgb="FF9999FF"/>
      <rgbColor rgb="FFB3A2C7"/>
      <rgbColor rgb="FFFFFFCC"/>
      <rgbColor rgb="FFCCFFFF"/>
      <rgbColor rgb="FFF2DCDB"/>
      <rgbColor rgb="FFFF8080"/>
      <rgbColor rgb="FF0A53A6"/>
      <rgbColor rgb="FFCCCCFF"/>
      <rgbColor rgb="FFF2F2F2"/>
      <rgbColor rgb="FFE6B9B8"/>
      <rgbColor rgb="FFFAC090"/>
      <rgbColor rgb="FFB7DEE8"/>
      <rgbColor rgb="FFDCDCDC"/>
      <rgbColor rgb="FFE6E0EC"/>
      <rgbColor rgb="FFCCC1DA"/>
      <rgbColor rgb="FFEBF1DE"/>
      <rgbColor rgb="FF93CDDD"/>
      <rgbColor rgb="FFDBEEF4"/>
      <rgbColor rgb="FFCCFECC"/>
      <rgbColor rgb="FFFFFF99"/>
      <rgbColor rgb="FF99CCFF"/>
      <rgbColor rgb="FFFF99CC"/>
      <rgbColor rgb="FFCC99FF"/>
      <rgbColor rgb="FFFFCC99"/>
      <rgbColor rgb="FF95B3D7"/>
      <rgbColor rgb="FF34CBCC"/>
      <rgbColor rgb="FFC3D69B"/>
      <rgbColor rgb="FFFFCC00"/>
      <rgbColor rgb="FFFE9804"/>
      <rgbColor rgb="FFFF6900"/>
      <rgbColor rgb="FF666CA3"/>
      <rgbColor rgb="FF959F85"/>
      <rgbColor rgb="FF003366"/>
      <rgbColor rgb="FF339966"/>
      <rgbColor rgb="FFDCE6F2"/>
      <rgbColor rgb="FFD7E4BD"/>
      <rgbColor rgb="FFA95214"/>
      <rgbColor rgb="FFB0B0B0"/>
      <rgbColor rgb="FF343495"/>
      <rgbColor rgb="FF34343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sz="825" spc="-1" strike="noStrike">
                <a:solidFill>
                  <a:srgbClr val="000000"/>
                </a:solidFill>
                <a:latin typeface="Arial"/>
                <a:ea typeface="Arial"/>
              </a:rPr>
              <a:t>New Zealand Wool Exports - All Wool </a:t>
            </a:r>
          </a:p>
        </c:rich>
      </c:tx>
      <c:layout>
        <c:manualLayout>
          <c:xMode val="edge"/>
          <c:yMode val="edge"/>
          <c:x val="0.243066479013163"/>
          <c:y val="0.0385941644562334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25672655021"/>
          <c:y val="0.15079575596817"/>
          <c:w val="0.673565692524216"/>
          <c:h val="0.4876657824933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tonnes clean</c:v>
                </c:pt>
              </c:strCache>
            </c:strRef>
          </c:tx>
          <c:spPr>
            <a:solidFill>
              <a:srgbClr val="6cb33f"/>
            </a:solidFill>
            <a:ln>
              <a:noFill/>
            </a:ln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0</c:f>
              <c:numCache>
                <c:formatCode>General</c:formatCode>
                <c:ptCount val="25"/>
                <c:pt idx="0">
                  <c:v>6604</c:v>
                </c:pt>
                <c:pt idx="1">
                  <c:v>7748</c:v>
                </c:pt>
                <c:pt idx="2">
                  <c:v>7462</c:v>
                </c:pt>
                <c:pt idx="3">
                  <c:v>7035</c:v>
                </c:pt>
                <c:pt idx="4">
                  <c:v>7266</c:v>
                </c:pt>
                <c:pt idx="5">
                  <c:v>6451</c:v>
                </c:pt>
                <c:pt idx="6">
                  <c:v>5151</c:v>
                </c:pt>
                <c:pt idx="7">
                  <c:v>7634</c:v>
                </c:pt>
                <c:pt idx="8">
                  <c:v>8193</c:v>
                </c:pt>
                <c:pt idx="9">
                  <c:v>9097</c:v>
                </c:pt>
                <c:pt idx="10">
                  <c:v>9529</c:v>
                </c:pt>
                <c:pt idx="11">
                  <c:v>9171</c:v>
                </c:pt>
                <c:pt idx="13">
                  <c:v>8466</c:v>
                </c:pt>
                <c:pt idx="14">
                  <c:v>7615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gapWidth val="50"/>
        <c:overlap val="0"/>
        <c:axId val="34243628"/>
        <c:axId val="36577477"/>
      </c:barChart>
      <c:lineChart>
        <c:grouping val="standard"/>
        <c:varyColors val="0"/>
        <c:ser>
          <c:idx val="1"/>
          <c:order val="1"/>
          <c:tx>
            <c:strRef>
              <c:f>label 1</c:f>
              <c:strCache>
                <c:ptCount val="1"/>
                <c:pt idx="0">
                  <c:v>$ per tonne clean</c:v>
                </c:pt>
              </c:strCache>
            </c:strRef>
          </c:tx>
          <c:spPr>
            <a:solidFill>
              <a:srgbClr val="000000"/>
            </a:solidFill>
            <a:ln w="28440">
              <a:solidFill>
                <a:srgbClr val="000000"/>
              </a:solidFill>
              <a:round/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rgbClr val="000000"/>
                </a:solidFill>
              </c:spPr>
            </c:marker>
          </c:dPt>
          <c:dLbls>
            <c:numFmt formatCode="#,##0" sourceLinked="1"/>
            <c:dLbl>
              <c:idx val="13"/>
              <c:numFmt formatCode="#,##0" sourceLinked="1"/>
              <c:txPr>
                <a:bodyPr/>
                <a:lstStyle/>
                <a:p>
                  <a:pPr>
                    <a:defRPr b="0" sz="8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1</c:f>
              <c:numCache>
                <c:formatCode>General</c:formatCode>
                <c:ptCount val="25"/>
                <c:pt idx="0">
                  <c:v>3861</c:v>
                </c:pt>
                <c:pt idx="1">
                  <c:v>4037</c:v>
                </c:pt>
                <c:pt idx="2">
                  <c:v>4359</c:v>
                </c:pt>
                <c:pt idx="3">
                  <c:v>5564</c:v>
                </c:pt>
                <c:pt idx="4">
                  <c:v>5933</c:v>
                </c:pt>
                <c:pt idx="5">
                  <c:v>6592</c:v>
                </c:pt>
                <c:pt idx="6">
                  <c:v>5419</c:v>
                </c:pt>
                <c:pt idx="7">
                  <c:v>5072</c:v>
                </c:pt>
                <c:pt idx="8">
                  <c:v>5018</c:v>
                </c:pt>
                <c:pt idx="9">
                  <c:v>4927</c:v>
                </c:pt>
                <c:pt idx="10">
                  <c:v>4320</c:v>
                </c:pt>
                <c:pt idx="11">
                  <c:v>4371</c:v>
                </c:pt>
                <c:pt idx="13">
                  <c:v>4340</c:v>
                </c:pt>
                <c:pt idx="14">
                  <c:v>4724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87401508"/>
        <c:axId val="78107121"/>
      </c:lineChart>
      <c:catAx>
        <c:axId val="34243628"/>
        <c:scaling>
          <c:orientation val="minMax"/>
        </c:scaling>
        <c:delete val="0"/>
        <c:axPos val="b"/>
        <c:numFmt formatCode="[$-410]DD/MM/YYYY" sourceLinked="1"/>
        <c:majorTickMark val="none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 rot="-5400000"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6577477"/>
        <c:crosses val="autoZero"/>
        <c:auto val="1"/>
        <c:lblAlgn val="ctr"/>
        <c:lblOffset val="100"/>
      </c:catAx>
      <c:valAx>
        <c:axId val="36577477"/>
        <c:scaling>
          <c:orientation val="minMax"/>
          <c:max val="12500"/>
          <c:min val="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tonnes</a:t>
                </a:r>
              </a:p>
            </c:rich>
          </c:tx>
          <c:layout>
            <c:manualLayout>
              <c:xMode val="edge"/>
              <c:yMode val="edge"/>
              <c:x val="0.0192896762977068"/>
              <c:y val="0.312201591511936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4243628"/>
        <c:crosses val="autoZero"/>
        <c:majorUnit val="2500"/>
      </c:valAx>
      <c:catAx>
        <c:axId val="87401508"/>
        <c:scaling>
          <c:orientation val="minMax"/>
        </c:scaling>
        <c:delete val="1"/>
        <c:axPos val="t"/>
        <c:numFmt formatCode="[$-410]DD/MM/YYYY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78107121"/>
        <c:auto val="1"/>
        <c:lblAlgn val="ctr"/>
        <c:lblOffset val="100"/>
      </c:catAx>
      <c:valAx>
        <c:axId val="78107121"/>
        <c:scaling>
          <c:orientation val="minMax"/>
          <c:max val="12500"/>
          <c:min val="0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$ per tonne</a:t>
                </a:r>
              </a:p>
            </c:rich>
          </c:tx>
          <c:layout>
            <c:manualLayout>
              <c:xMode val="edge"/>
              <c:yMode val="edge"/>
              <c:x val="0.937412037420316"/>
              <c:y val="0.29111405835543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87401508"/>
        <c:crosses val="max"/>
        <c:majorUnit val="2500"/>
      </c:valAx>
      <c:spPr>
        <a:solidFill>
          <a:srgbClr val="ffffff"/>
        </a:solidFill>
        <a:ln w="12600">
          <a:noFill/>
        </a:ln>
      </c:spPr>
    </c:plotArea>
    <c:legend>
      <c:legendPos val="r"/>
      <c:layout>
        <c:manualLayout>
          <c:xMode val="edge"/>
          <c:yMode val="edge"/>
          <c:x val="0.0949076160432627"/>
          <c:y val="0.821613391041351"/>
          <c:w val="0.68518664333625"/>
          <c:h val="0.0701758069714969"/>
        </c:manualLayout>
      </c:layout>
      <c:overlay val="0"/>
      <c:spPr>
        <a:solidFill>
          <a:srgbClr val="ffffff"/>
        </a:solidFill>
        <a:ln w="25560">
          <a:noFill/>
        </a:ln>
      </c:spPr>
      <c:txPr>
        <a:bodyPr/>
        <a:lstStyle/>
        <a:p>
          <a:pPr>
            <a:defRPr b="0" sz="640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sz="825" spc="-1" strike="noStrike">
                <a:solidFill>
                  <a:srgbClr val="000000"/>
                </a:solidFill>
                <a:latin typeface="Arial"/>
                <a:ea typeface="Arial"/>
              </a:rPr>
              <a:t>New Zealand Wool Exports - All Wool </a:t>
            </a:r>
          </a:p>
        </c:rich>
      </c:tx>
      <c:layout>
        <c:manualLayout>
          <c:xMode val="edge"/>
          <c:yMode val="edge"/>
          <c:x val="0.243034184479747"/>
          <c:y val="0.038589046545551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958745737337"/>
          <c:y val="0.150908367590505"/>
          <c:w val="0.679697246943359"/>
          <c:h val="0.515183662644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tonnes clean</c:v>
                </c:pt>
              </c:strCache>
            </c:strRef>
          </c:tx>
          <c:spPr>
            <a:solidFill>
              <a:srgbClr val="6cb33f"/>
            </a:solidFill>
            <a:ln>
              <a:noFill/>
            </a:ln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0</c:f>
              <c:numCache>
                <c:formatCode>General</c:formatCode>
                <c:ptCount val="25"/>
                <c:pt idx="0">
                  <c:v>6604</c:v>
                </c:pt>
                <c:pt idx="1">
                  <c:v>7748</c:v>
                </c:pt>
                <c:pt idx="2">
                  <c:v>7462</c:v>
                </c:pt>
                <c:pt idx="3">
                  <c:v>7035</c:v>
                </c:pt>
                <c:pt idx="4">
                  <c:v>7266</c:v>
                </c:pt>
                <c:pt idx="5">
                  <c:v>6451</c:v>
                </c:pt>
                <c:pt idx="6">
                  <c:v>5151</c:v>
                </c:pt>
                <c:pt idx="7">
                  <c:v>7634</c:v>
                </c:pt>
                <c:pt idx="8">
                  <c:v>8193</c:v>
                </c:pt>
                <c:pt idx="9">
                  <c:v>9097</c:v>
                </c:pt>
                <c:pt idx="10">
                  <c:v>9529</c:v>
                </c:pt>
                <c:pt idx="11">
                  <c:v>9171</c:v>
                </c:pt>
                <c:pt idx="13">
                  <c:v>8466</c:v>
                </c:pt>
                <c:pt idx="14">
                  <c:v>7615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gapWidth val="50"/>
        <c:overlap val="0"/>
        <c:axId val="49919738"/>
        <c:axId val="12162191"/>
      </c:barChart>
      <c:lineChart>
        <c:grouping val="standard"/>
        <c:varyColors val="0"/>
        <c:ser>
          <c:idx val="1"/>
          <c:order val="1"/>
          <c:tx>
            <c:strRef>
              <c:f>label 1</c:f>
              <c:strCache>
                <c:ptCount val="1"/>
                <c:pt idx="0">
                  <c:v>$ per tonne clean</c:v>
                </c:pt>
              </c:strCache>
            </c:strRef>
          </c:tx>
          <c:spPr>
            <a:solidFill>
              <a:srgbClr val="000000"/>
            </a:solidFill>
            <a:ln w="28440">
              <a:solidFill>
                <a:srgbClr val="000000"/>
              </a:solidFill>
              <a:round/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rgbClr val="000000"/>
                </a:solidFill>
              </c:spPr>
            </c:marker>
          </c:dPt>
          <c:dLbls>
            <c:numFmt formatCode="#,##0" sourceLinked="1"/>
            <c:dLbl>
              <c:idx val="13"/>
              <c:numFmt formatCode="#,##0" sourceLinked="1"/>
              <c:txPr>
                <a:bodyPr/>
                <a:lstStyle/>
                <a:p>
                  <a:pPr>
                    <a:defRPr b="0" sz="8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1</c:f>
              <c:numCache>
                <c:formatCode>General</c:formatCode>
                <c:ptCount val="25"/>
                <c:pt idx="0">
                  <c:v>3861</c:v>
                </c:pt>
                <c:pt idx="1">
                  <c:v>4037</c:v>
                </c:pt>
                <c:pt idx="2">
                  <c:v>4359</c:v>
                </c:pt>
                <c:pt idx="3">
                  <c:v>5564</c:v>
                </c:pt>
                <c:pt idx="4">
                  <c:v>5933</c:v>
                </c:pt>
                <c:pt idx="5">
                  <c:v>6592</c:v>
                </c:pt>
                <c:pt idx="6">
                  <c:v>5419</c:v>
                </c:pt>
                <c:pt idx="7">
                  <c:v>5072</c:v>
                </c:pt>
                <c:pt idx="8">
                  <c:v>5018</c:v>
                </c:pt>
                <c:pt idx="9">
                  <c:v>4927</c:v>
                </c:pt>
                <c:pt idx="10">
                  <c:v>4320</c:v>
                </c:pt>
                <c:pt idx="11">
                  <c:v>4371</c:v>
                </c:pt>
                <c:pt idx="13">
                  <c:v>4340</c:v>
                </c:pt>
                <c:pt idx="14">
                  <c:v>4724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30365493"/>
        <c:axId val="20520007"/>
      </c:lineChart>
      <c:catAx>
        <c:axId val="49919738"/>
        <c:scaling>
          <c:orientation val="minMax"/>
        </c:scaling>
        <c:delete val="0"/>
        <c:axPos val="b"/>
        <c:numFmt formatCode="[$-410]DD/MM/YYYY" sourceLinked="1"/>
        <c:majorTickMark val="none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 rot="-5400000"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12162191"/>
        <c:crosses val="autoZero"/>
        <c:auto val="1"/>
        <c:lblAlgn val="ctr"/>
        <c:lblOffset val="100"/>
      </c:catAx>
      <c:valAx>
        <c:axId val="12162191"/>
        <c:scaling>
          <c:orientation val="minMax"/>
          <c:max val="12500"/>
          <c:min val="0"/>
        </c:scaling>
        <c:delete val="0"/>
        <c:axPos val="l"/>
        <c:majorGridlines>
          <c:spPr>
            <a:ln w="9360">
              <a:solidFill>
                <a:srgbClr val="888888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tonnes</a:t>
                </a:r>
              </a:p>
            </c:rich>
          </c:tx>
          <c:layout>
            <c:manualLayout>
              <c:xMode val="edge"/>
              <c:yMode val="edge"/>
              <c:x val="0.0161357398319887"/>
              <c:y val="0.3122927993634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49919738"/>
        <c:crosses val="autoZero"/>
        <c:majorUnit val="2500"/>
      </c:valAx>
      <c:catAx>
        <c:axId val="30365493"/>
        <c:scaling>
          <c:orientation val="minMax"/>
        </c:scaling>
        <c:delete val="1"/>
        <c:axPos val="t"/>
        <c:numFmt formatCode="[$-410]DD/MM/YYYY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20520007"/>
        <c:auto val="1"/>
        <c:lblAlgn val="ctr"/>
        <c:lblOffset val="100"/>
      </c:catAx>
      <c:valAx>
        <c:axId val="20520007"/>
        <c:scaling>
          <c:orientation val="minMax"/>
          <c:max val="12500"/>
          <c:min val="0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$ per tonne</a:t>
                </a:r>
              </a:p>
            </c:rich>
          </c:tx>
          <c:layout>
            <c:manualLayout>
              <c:xMode val="edge"/>
              <c:yMode val="edge"/>
              <c:x val="0.940530649588289"/>
              <c:y val="0.305131945365336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0365493"/>
        <c:crosses val="max"/>
        <c:majorUnit val="2500"/>
      </c:valAx>
      <c:spPr>
        <a:solidFill>
          <a:srgbClr val="ffffff"/>
        </a:solidFill>
        <a:ln w="12600">
          <a:noFill/>
        </a:ln>
      </c:spPr>
    </c:plotArea>
    <c:legend>
      <c:legendPos val="r"/>
      <c:layout>
        <c:manualLayout>
          <c:xMode val="edge"/>
          <c:yMode val="edge"/>
          <c:x val="0.120370613395548"/>
          <c:y val="0.859652069807063"/>
          <c:w val="0.68518664333625"/>
          <c:h val="0.0701758069714969"/>
        </c:manualLayout>
      </c:layout>
      <c:overlay val="0"/>
      <c:spPr>
        <a:solidFill>
          <a:srgbClr val="ffffff"/>
        </a:solidFill>
        <a:ln w="25560">
          <a:noFill/>
        </a:ln>
      </c:spPr>
      <c:txPr>
        <a:bodyPr/>
        <a:lstStyle/>
        <a:p>
          <a:pPr>
            <a:defRPr b="0" sz="640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sz="825" spc="-1" strike="noStrike">
                <a:solidFill>
                  <a:srgbClr val="000000"/>
                </a:solidFill>
                <a:latin typeface="Arial"/>
                <a:ea typeface="Arial"/>
              </a:rPr>
              <a:t>New Zealand Wool Exports - Medium Wool </a:t>
            </a:r>
          </a:p>
        </c:rich>
      </c:tx>
      <c:layout>
        <c:manualLayout>
          <c:xMode val="edge"/>
          <c:yMode val="edge"/>
          <c:x val="0.243117358396407"/>
          <c:y val="0.038589046545551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958745737337"/>
          <c:y val="0.150908367590505"/>
          <c:w val="0.667387507277718"/>
          <c:h val="0.468903328471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tonnes clean</c:v>
                </c:pt>
              </c:strCache>
            </c:strRef>
          </c:tx>
          <c:spPr>
            <a:solidFill>
              <a:srgbClr val="6cb33f"/>
            </a:solidFill>
            <a:ln>
              <a:noFill/>
            </a:ln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0</c:f>
              <c:numCache>
                <c:formatCode>General</c:formatCode>
                <c:ptCount val="25"/>
                <c:pt idx="0">
                  <c:v>1194</c:v>
                </c:pt>
                <c:pt idx="1">
                  <c:v>1335</c:v>
                </c:pt>
                <c:pt idx="2">
                  <c:v>1152</c:v>
                </c:pt>
                <c:pt idx="3">
                  <c:v>867</c:v>
                </c:pt>
                <c:pt idx="4">
                  <c:v>993</c:v>
                </c:pt>
                <c:pt idx="5">
                  <c:v>700</c:v>
                </c:pt>
                <c:pt idx="6">
                  <c:v>636</c:v>
                </c:pt>
                <c:pt idx="7">
                  <c:v>1055</c:v>
                </c:pt>
                <c:pt idx="8">
                  <c:v>1020</c:v>
                </c:pt>
                <c:pt idx="9">
                  <c:v>1478</c:v>
                </c:pt>
                <c:pt idx="10">
                  <c:v>1764</c:v>
                </c:pt>
                <c:pt idx="11">
                  <c:v>1748</c:v>
                </c:pt>
                <c:pt idx="13">
                  <c:v>1464</c:v>
                </c:pt>
                <c:pt idx="14">
                  <c:v>1042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gapWidth val="50"/>
        <c:overlap val="0"/>
        <c:axId val="37865490"/>
        <c:axId val="55059752"/>
      </c:barChart>
      <c:lineChart>
        <c:grouping val="standard"/>
        <c:varyColors val="0"/>
        <c:ser>
          <c:idx val="1"/>
          <c:order val="1"/>
          <c:tx>
            <c:strRef>
              <c:f>label 1</c:f>
              <c:strCache>
                <c:ptCount val="1"/>
                <c:pt idx="0">
                  <c:v>$ per tonne clean</c:v>
                </c:pt>
              </c:strCache>
            </c:strRef>
          </c:tx>
          <c:spPr>
            <a:solidFill>
              <a:srgbClr val="000000"/>
            </a:solidFill>
            <a:ln w="28440">
              <a:solidFill>
                <a:srgbClr val="000000"/>
              </a:solidFill>
              <a:round/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rgbClr val="000000"/>
                </a:solidFill>
              </c:spPr>
            </c:marker>
          </c:dPt>
          <c:dLbls>
            <c:numFmt formatCode="#,##0" sourceLinked="1"/>
            <c:dLbl>
              <c:idx val="13"/>
              <c:numFmt formatCode="#,##0" sourceLinked="1"/>
              <c:txPr>
                <a:bodyPr/>
                <a:lstStyle/>
                <a:p>
                  <a:pPr>
                    <a:defRPr b="0" sz="8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1</c:f>
              <c:numCache>
                <c:formatCode>General</c:formatCode>
                <c:ptCount val="25"/>
                <c:pt idx="0">
                  <c:v>3830</c:v>
                </c:pt>
                <c:pt idx="1">
                  <c:v>3416</c:v>
                </c:pt>
                <c:pt idx="2">
                  <c:v>4081</c:v>
                </c:pt>
                <c:pt idx="3">
                  <c:v>4833</c:v>
                </c:pt>
                <c:pt idx="4">
                  <c:v>4436</c:v>
                </c:pt>
                <c:pt idx="5">
                  <c:v>4691</c:v>
                </c:pt>
                <c:pt idx="6">
                  <c:v>4610</c:v>
                </c:pt>
                <c:pt idx="7">
                  <c:v>4875</c:v>
                </c:pt>
                <c:pt idx="8">
                  <c:v>4078</c:v>
                </c:pt>
                <c:pt idx="9">
                  <c:v>4164</c:v>
                </c:pt>
                <c:pt idx="10">
                  <c:v>4004</c:v>
                </c:pt>
                <c:pt idx="11">
                  <c:v>3804</c:v>
                </c:pt>
                <c:pt idx="13">
                  <c:v>3844</c:v>
                </c:pt>
                <c:pt idx="14">
                  <c:v>4139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10971796"/>
        <c:axId val="33727676"/>
      </c:lineChart>
      <c:catAx>
        <c:axId val="37865490"/>
        <c:scaling>
          <c:orientation val="minMax"/>
        </c:scaling>
        <c:delete val="0"/>
        <c:axPos val="b"/>
        <c:numFmt formatCode="[$-410]DD/MM/YYYY" sourceLinked="1"/>
        <c:majorTickMark val="none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 rot="-5400000"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55059752"/>
        <c:crosses val="autoZero"/>
        <c:auto val="1"/>
        <c:lblAlgn val="ctr"/>
        <c:lblOffset val="100"/>
      </c:catAx>
      <c:valAx>
        <c:axId val="55059752"/>
        <c:scaling>
          <c:orientation val="minMax"/>
          <c:max val="12500"/>
          <c:min val="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tonnes</a:t>
                </a:r>
              </a:p>
            </c:rich>
          </c:tx>
          <c:layout>
            <c:manualLayout>
              <c:xMode val="edge"/>
              <c:yMode val="edge"/>
              <c:x val="0.0131414788322382"/>
              <c:y val="0.3122927993634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7865490"/>
        <c:crosses val="autoZero"/>
        <c:majorUnit val="2500"/>
      </c:valAx>
      <c:catAx>
        <c:axId val="10971796"/>
        <c:scaling>
          <c:orientation val="minMax"/>
        </c:scaling>
        <c:delete val="1"/>
        <c:axPos val="t"/>
        <c:numFmt formatCode="[$-410]DD/MM/YYYY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3727676"/>
        <c:auto val="1"/>
        <c:lblAlgn val="ctr"/>
        <c:lblOffset val="100"/>
      </c:catAx>
      <c:valAx>
        <c:axId val="33727676"/>
        <c:scaling>
          <c:orientation val="minMax"/>
          <c:max val="12500"/>
          <c:min val="0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$ per tonne</a:t>
                </a:r>
              </a:p>
            </c:rich>
          </c:tx>
          <c:layout>
            <c:manualLayout>
              <c:xMode val="edge"/>
              <c:yMode val="edge"/>
              <c:x val="0.937453214671879"/>
              <c:y val="0.305131945365336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10971796"/>
        <c:crosses val="max"/>
        <c:majorUnit val="2500"/>
      </c:valAx>
      <c:spPr>
        <a:solidFill>
          <a:srgbClr val="ffffff"/>
        </a:solidFill>
        <a:ln w="12600">
          <a:noFill/>
        </a:ln>
      </c:spPr>
    </c:plotArea>
    <c:legend>
      <c:legendPos val="r"/>
      <c:layout>
        <c:manualLayout>
          <c:xMode val="edge"/>
          <c:yMode val="edge"/>
          <c:x val="0.108796539321474"/>
          <c:y val="0.828073122438643"/>
          <c:w val="0.68518664333625"/>
          <c:h val="0.0701758069714969"/>
        </c:manualLayout>
      </c:layout>
      <c:overlay val="0"/>
      <c:spPr>
        <a:solidFill>
          <a:srgbClr val="ffffff"/>
        </a:solidFill>
        <a:ln w="25560">
          <a:noFill/>
        </a:ln>
      </c:spPr>
      <c:txPr>
        <a:bodyPr/>
        <a:lstStyle/>
        <a:p>
          <a:pPr>
            <a:defRPr b="0" sz="640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sz="825" spc="-1" strike="noStrike">
                <a:solidFill>
                  <a:srgbClr val="000000"/>
                </a:solidFill>
                <a:latin typeface="Arial"/>
                <a:ea typeface="Arial"/>
              </a:rPr>
              <a:t>New Zealand Wool Exports - Strong Wool </a:t>
            </a:r>
          </a:p>
        </c:rich>
      </c:tx>
      <c:layout>
        <c:manualLayout>
          <c:xMode val="edge"/>
          <c:yMode val="edge"/>
          <c:x val="0.243034184479747"/>
          <c:y val="0.0385941644562334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81310820927"/>
          <c:y val="0.15079575596817"/>
          <c:w val="0.692090160525659"/>
          <c:h val="0.478249336870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tonnes clean</c:v>
                </c:pt>
              </c:strCache>
            </c:strRef>
          </c:tx>
          <c:spPr>
            <a:solidFill>
              <a:srgbClr val="6cb33f"/>
            </a:solidFill>
            <a:ln>
              <a:noFill/>
            </a:ln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0</c:f>
              <c:numCache>
                <c:formatCode>General</c:formatCode>
                <c:ptCount val="25"/>
                <c:pt idx="0">
                  <c:v>3782</c:v>
                </c:pt>
                <c:pt idx="1">
                  <c:v>4831</c:v>
                </c:pt>
                <c:pt idx="2">
                  <c:v>4297</c:v>
                </c:pt>
                <c:pt idx="3">
                  <c:v>4099</c:v>
                </c:pt>
                <c:pt idx="4">
                  <c:v>4348</c:v>
                </c:pt>
                <c:pt idx="5">
                  <c:v>3290</c:v>
                </c:pt>
                <c:pt idx="6">
                  <c:v>2810</c:v>
                </c:pt>
                <c:pt idx="7">
                  <c:v>4278</c:v>
                </c:pt>
                <c:pt idx="8">
                  <c:v>4971</c:v>
                </c:pt>
                <c:pt idx="9">
                  <c:v>5870</c:v>
                </c:pt>
                <c:pt idx="10">
                  <c:v>5696</c:v>
                </c:pt>
                <c:pt idx="11">
                  <c:v>5114</c:v>
                </c:pt>
                <c:pt idx="13">
                  <c:v>5071</c:v>
                </c:pt>
                <c:pt idx="14">
                  <c:v>4471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gapWidth val="50"/>
        <c:overlap val="0"/>
        <c:axId val="99834601"/>
        <c:axId val="33265072"/>
      </c:barChart>
      <c:lineChart>
        <c:grouping val="standard"/>
        <c:varyColors val="0"/>
        <c:ser>
          <c:idx val="1"/>
          <c:order val="1"/>
          <c:tx>
            <c:strRef>
              <c:f>label 1</c:f>
              <c:strCache>
                <c:ptCount val="1"/>
                <c:pt idx="0">
                  <c:v>$ per tonne clean</c:v>
                </c:pt>
              </c:strCache>
            </c:strRef>
          </c:tx>
          <c:spPr>
            <a:solidFill>
              <a:srgbClr val="000000"/>
            </a:solidFill>
            <a:ln w="28440">
              <a:solidFill>
                <a:srgbClr val="000000"/>
              </a:solidFill>
              <a:round/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rgbClr val="000000"/>
                </a:solidFill>
              </c:spPr>
            </c:marker>
          </c:dPt>
          <c:dLbls>
            <c:numFmt formatCode="#,##0" sourceLinked="1"/>
            <c:dLbl>
              <c:idx val="13"/>
              <c:numFmt formatCode="#,##0" sourceLinked="1"/>
              <c:txPr>
                <a:bodyPr/>
                <a:lstStyle/>
                <a:p>
                  <a:pPr>
                    <a:defRPr b="0" sz="8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1</c:f>
              <c:numCache>
                <c:formatCode>General</c:formatCode>
                <c:ptCount val="25"/>
                <c:pt idx="0">
                  <c:v>3348</c:v>
                </c:pt>
                <c:pt idx="1">
                  <c:v>3555</c:v>
                </c:pt>
                <c:pt idx="2">
                  <c:v>3734</c:v>
                </c:pt>
                <c:pt idx="3">
                  <c:v>3560</c:v>
                </c:pt>
                <c:pt idx="4">
                  <c:v>4028</c:v>
                </c:pt>
                <c:pt idx="5">
                  <c:v>3714</c:v>
                </c:pt>
                <c:pt idx="6">
                  <c:v>3857</c:v>
                </c:pt>
                <c:pt idx="7">
                  <c:v>3752</c:v>
                </c:pt>
                <c:pt idx="8">
                  <c:v>3714</c:v>
                </c:pt>
                <c:pt idx="9">
                  <c:v>3894</c:v>
                </c:pt>
                <c:pt idx="10">
                  <c:v>3810</c:v>
                </c:pt>
                <c:pt idx="11">
                  <c:v>3811</c:v>
                </c:pt>
                <c:pt idx="13">
                  <c:v>3923</c:v>
                </c:pt>
                <c:pt idx="14">
                  <c:v>4157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8224197"/>
        <c:axId val="350342"/>
      </c:lineChart>
      <c:catAx>
        <c:axId val="99834601"/>
        <c:scaling>
          <c:orientation val="minMax"/>
        </c:scaling>
        <c:delete val="0"/>
        <c:axPos val="b"/>
        <c:numFmt formatCode="[$-410]DD/MM/YYYY" sourceLinked="1"/>
        <c:majorTickMark val="none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 rot="-5400000"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3265072"/>
        <c:crosses val="autoZero"/>
        <c:auto val="1"/>
        <c:lblAlgn val="ctr"/>
        <c:lblOffset val="100"/>
      </c:catAx>
      <c:valAx>
        <c:axId val="33265072"/>
        <c:scaling>
          <c:orientation val="minMax"/>
          <c:max val="12500"/>
          <c:min val="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tonnes</a:t>
                </a:r>
              </a:p>
            </c:rich>
          </c:tx>
          <c:layout>
            <c:manualLayout>
              <c:xMode val="edge"/>
              <c:yMode val="edge"/>
              <c:x val="0.0131414788322382"/>
              <c:y val="0.312201591511936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99834601"/>
        <c:crosses val="autoZero"/>
        <c:majorUnit val="2500"/>
      </c:valAx>
      <c:catAx>
        <c:axId val="8224197"/>
        <c:scaling>
          <c:orientation val="minMax"/>
        </c:scaling>
        <c:delete val="1"/>
        <c:axPos val="t"/>
        <c:numFmt formatCode="[$-410]DD/MM/YYYY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350342"/>
        <c:auto val="1"/>
        <c:lblAlgn val="ctr"/>
        <c:lblOffset val="100"/>
      </c:catAx>
      <c:valAx>
        <c:axId val="350342"/>
        <c:scaling>
          <c:orientation val="minMax"/>
          <c:max val="12500"/>
          <c:min val="0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$ per tonne</a:t>
                </a:r>
              </a:p>
            </c:rich>
          </c:tx>
          <c:layout>
            <c:manualLayout>
              <c:xMode val="edge"/>
              <c:yMode val="edge"/>
              <c:x val="0.94668551942111"/>
              <c:y val="0.29111405835543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8224197"/>
        <c:crosses val="max"/>
        <c:majorUnit val="2500"/>
      </c:valAx>
      <c:spPr>
        <a:solidFill>
          <a:srgbClr val="ffffff"/>
        </a:solidFill>
        <a:ln w="12600">
          <a:noFill/>
        </a:ln>
      </c:spPr>
    </c:plotArea>
    <c:legend>
      <c:legendPos val="r"/>
      <c:layout>
        <c:manualLayout>
          <c:xMode val="edge"/>
          <c:yMode val="edge"/>
          <c:x val="0.0902780208029552"/>
          <c:y val="0.845616982087765"/>
          <c:w val="0.68518664333625"/>
          <c:h val="0.0701758069714969"/>
        </c:manualLayout>
      </c:layout>
      <c:overlay val="0"/>
      <c:spPr>
        <a:solidFill>
          <a:srgbClr val="ffffff"/>
        </a:solidFill>
        <a:ln w="25560">
          <a:noFill/>
        </a:ln>
      </c:spPr>
      <c:txPr>
        <a:bodyPr/>
        <a:lstStyle/>
        <a:p>
          <a:pPr>
            <a:defRPr b="0" sz="640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sz="825" spc="-1" strike="noStrike">
                <a:solidFill>
                  <a:srgbClr val="000000"/>
                </a:solidFill>
                <a:latin typeface="Arial"/>
                <a:ea typeface="Arial"/>
              </a:rPr>
              <a:t>New Zealand Wool Exports - Fine Crossbred Wool </a:t>
            </a:r>
          </a:p>
        </c:rich>
      </c:tx>
      <c:layout>
        <c:manualLayout>
          <c:xMode val="edge"/>
          <c:yMode val="edge"/>
          <c:x val="0.200133089336217"/>
          <c:y val="0.0385941644562334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1600399268"/>
          <c:y val="0.15079575596817"/>
          <c:w val="0.688986857428049"/>
          <c:h val="0.459549071618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tonnes clean</c:v>
                </c:pt>
              </c:strCache>
            </c:strRef>
          </c:tx>
          <c:spPr>
            <a:solidFill>
              <a:srgbClr val="6cb33f"/>
            </a:solidFill>
            <a:ln>
              <a:noFill/>
            </a:ln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0</c:f>
              <c:numCache>
                <c:formatCode>General</c:formatCode>
                <c:ptCount val="25"/>
                <c:pt idx="0">
                  <c:v>1344</c:v>
                </c:pt>
                <c:pt idx="1">
                  <c:v>1307</c:v>
                </c:pt>
                <c:pt idx="2">
                  <c:v>1592</c:v>
                </c:pt>
                <c:pt idx="3">
                  <c:v>955</c:v>
                </c:pt>
                <c:pt idx="4">
                  <c:v>901</c:v>
                </c:pt>
                <c:pt idx="5">
                  <c:v>1074</c:v>
                </c:pt>
                <c:pt idx="6">
                  <c:v>1114</c:v>
                </c:pt>
                <c:pt idx="7">
                  <c:v>1413</c:v>
                </c:pt>
                <c:pt idx="8">
                  <c:v>1363</c:v>
                </c:pt>
                <c:pt idx="9">
                  <c:v>1119</c:v>
                </c:pt>
                <c:pt idx="10">
                  <c:v>1539</c:v>
                </c:pt>
                <c:pt idx="11">
                  <c:v>1717</c:v>
                </c:pt>
                <c:pt idx="13">
                  <c:v>1697</c:v>
                </c:pt>
                <c:pt idx="14">
                  <c:v>1603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gapWidth val="50"/>
        <c:overlap val="0"/>
        <c:axId val="40145780"/>
        <c:axId val="20156083"/>
      </c:barChart>
      <c:lineChart>
        <c:grouping val="standard"/>
        <c:varyColors val="0"/>
        <c:ser>
          <c:idx val="1"/>
          <c:order val="1"/>
          <c:tx>
            <c:strRef>
              <c:f>label 1</c:f>
              <c:strCache>
                <c:ptCount val="1"/>
                <c:pt idx="0">
                  <c:v>$ per tonne clean</c:v>
                </c:pt>
              </c:strCache>
            </c:strRef>
          </c:tx>
          <c:spPr>
            <a:solidFill>
              <a:srgbClr val="000000"/>
            </a:solidFill>
            <a:ln w="28440">
              <a:solidFill>
                <a:srgbClr val="000000"/>
              </a:solidFill>
              <a:round/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rgbClr val="000000"/>
                </a:solidFill>
              </c:spPr>
            </c:marker>
          </c:dPt>
          <c:dLbls>
            <c:numFmt formatCode="#,##0" sourceLinked="1"/>
            <c:dLbl>
              <c:idx val="13"/>
              <c:numFmt formatCode="#,##0" sourceLinked="1"/>
              <c:txPr>
                <a:bodyPr/>
                <a:lstStyle/>
                <a:p>
                  <a:pPr>
                    <a:defRPr b="0" sz="8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1</c:f>
              <c:numCache>
                <c:formatCode>General</c:formatCode>
                <c:ptCount val="25"/>
                <c:pt idx="0">
                  <c:v>3729</c:v>
                </c:pt>
                <c:pt idx="1">
                  <c:v>3545</c:v>
                </c:pt>
                <c:pt idx="2">
                  <c:v>3862</c:v>
                </c:pt>
                <c:pt idx="3">
                  <c:v>3658</c:v>
                </c:pt>
                <c:pt idx="4">
                  <c:v>3901</c:v>
                </c:pt>
                <c:pt idx="5">
                  <c:v>3968</c:v>
                </c:pt>
                <c:pt idx="6">
                  <c:v>3952</c:v>
                </c:pt>
                <c:pt idx="7">
                  <c:v>3995</c:v>
                </c:pt>
                <c:pt idx="8">
                  <c:v>4266</c:v>
                </c:pt>
                <c:pt idx="9">
                  <c:v>3922</c:v>
                </c:pt>
                <c:pt idx="10">
                  <c:v>4014</c:v>
                </c:pt>
                <c:pt idx="11">
                  <c:v>3583</c:v>
                </c:pt>
                <c:pt idx="13">
                  <c:v>4078</c:v>
                </c:pt>
                <c:pt idx="14">
                  <c:v>4014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74312024"/>
        <c:axId val="45553644"/>
      </c:lineChart>
      <c:catAx>
        <c:axId val="40145780"/>
        <c:scaling>
          <c:orientation val="minMax"/>
        </c:scaling>
        <c:delete val="0"/>
        <c:axPos val="b"/>
        <c:numFmt formatCode="[$-410]DD/MM/YYYY" sourceLinked="1"/>
        <c:majorTickMark val="none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 rot="-5400000"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20156083"/>
        <c:crosses val="autoZero"/>
        <c:auto val="1"/>
        <c:lblAlgn val="ctr"/>
        <c:lblOffset val="100"/>
      </c:catAx>
      <c:valAx>
        <c:axId val="20156083"/>
        <c:scaling>
          <c:orientation val="minMax"/>
          <c:max val="12500"/>
          <c:min val="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tonnes</a:t>
                </a:r>
              </a:p>
            </c:rich>
          </c:tx>
          <c:layout>
            <c:manualLayout>
              <c:xMode val="edge"/>
              <c:yMode val="edge"/>
              <c:x val="0.0192979537514557"/>
              <c:y val="0.312201591511936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40145780"/>
        <c:crosses val="autoZero"/>
        <c:majorUnit val="2500"/>
      </c:valAx>
      <c:catAx>
        <c:axId val="74312024"/>
        <c:scaling>
          <c:orientation val="minMax"/>
        </c:scaling>
        <c:delete val="1"/>
        <c:axPos val="t"/>
        <c:numFmt formatCode="[$-410]DD/MM/YYYY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45553644"/>
        <c:auto val="1"/>
        <c:lblAlgn val="ctr"/>
        <c:lblOffset val="100"/>
      </c:catAx>
      <c:valAx>
        <c:axId val="45553644"/>
        <c:scaling>
          <c:orientation val="minMax"/>
          <c:max val="12500"/>
          <c:min val="0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$ per tonne</a:t>
                </a:r>
              </a:p>
            </c:rich>
          </c:tx>
          <c:layout>
            <c:manualLayout>
              <c:xMode val="edge"/>
              <c:yMode val="edge"/>
              <c:x val="0.940525702878057"/>
              <c:y val="0.30503978779840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74312024"/>
        <c:crosses val="max"/>
        <c:majorUnit val="2500"/>
      </c:valAx>
      <c:spPr>
        <a:solidFill>
          <a:srgbClr val="ffffff"/>
        </a:solidFill>
        <a:ln w="12600">
          <a:noFill/>
        </a:ln>
      </c:spPr>
    </c:plotArea>
    <c:legend>
      <c:legendPos val="r"/>
      <c:layout>
        <c:manualLayout>
          <c:xMode val="edge"/>
          <c:yMode val="edge"/>
          <c:x val="0.113426168951103"/>
          <c:y val="0.863160841736888"/>
          <c:w val="0.68518664333625"/>
          <c:h val="0.0701758069714969"/>
        </c:manualLayout>
      </c:layout>
      <c:overlay val="0"/>
      <c:spPr>
        <a:solidFill>
          <a:srgbClr val="ffffff"/>
        </a:solidFill>
        <a:ln w="25560">
          <a:noFill/>
        </a:ln>
      </c:spPr>
      <c:txPr>
        <a:bodyPr/>
        <a:lstStyle/>
        <a:p>
          <a:pPr>
            <a:defRPr b="0" sz="640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  <a:r>
              <a:rPr b="1" sz="825" spc="-1" strike="noStrike">
                <a:solidFill>
                  <a:srgbClr val="000000"/>
                </a:solidFill>
                <a:latin typeface="Arial"/>
                <a:ea typeface="Arial"/>
              </a:rPr>
              <a:t>New Zealand Wool Exports - Fine Wool </a:t>
            </a:r>
          </a:p>
        </c:rich>
      </c:tx>
      <c:layout>
        <c:manualLayout>
          <c:xMode val="edge"/>
          <c:yMode val="edge"/>
          <c:x val="0.243054400266179"/>
          <c:y val="0.038645418326693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93694892697"/>
          <c:y val="0.150863213811421"/>
          <c:w val="0.670437531192813"/>
          <c:h val="0.464276228419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tonnes clean</c:v>
                </c:pt>
              </c:strCache>
            </c:strRef>
          </c:tx>
          <c:spPr>
            <a:solidFill>
              <a:srgbClr val="6cb33f"/>
            </a:solidFill>
            <a:ln>
              <a:noFill/>
            </a:ln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0</c:f>
              <c:numCache>
                <c:formatCode>General</c:formatCode>
                <c:ptCount val="25"/>
                <c:pt idx="0">
                  <c:v>284</c:v>
                </c:pt>
                <c:pt idx="1">
                  <c:v>276</c:v>
                </c:pt>
                <c:pt idx="2">
                  <c:v>420</c:v>
                </c:pt>
                <c:pt idx="3">
                  <c:v>1114</c:v>
                </c:pt>
                <c:pt idx="4">
                  <c:v>1024</c:v>
                </c:pt>
                <c:pt idx="5">
                  <c:v>1387</c:v>
                </c:pt>
                <c:pt idx="6">
                  <c:v>590</c:v>
                </c:pt>
                <c:pt idx="7">
                  <c:v>888</c:v>
                </c:pt>
                <c:pt idx="8">
                  <c:v>839</c:v>
                </c:pt>
                <c:pt idx="9">
                  <c:v>630</c:v>
                </c:pt>
                <c:pt idx="10">
                  <c:v>530</c:v>
                </c:pt>
                <c:pt idx="11">
                  <c:v>593</c:v>
                </c:pt>
                <c:pt idx="13">
                  <c:v>235</c:v>
                </c:pt>
                <c:pt idx="14">
                  <c:v>499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gapWidth val="50"/>
        <c:overlap val="0"/>
        <c:axId val="97289710"/>
        <c:axId val="69169689"/>
      </c:barChart>
      <c:lineChart>
        <c:grouping val="standard"/>
        <c:varyColors val="0"/>
        <c:ser>
          <c:idx val="1"/>
          <c:order val="1"/>
          <c:tx>
            <c:strRef>
              <c:f>label 1</c:f>
              <c:strCache>
                <c:ptCount val="1"/>
                <c:pt idx="0">
                  <c:v>$ per tonne clean</c:v>
                </c:pt>
              </c:strCache>
            </c:strRef>
          </c:tx>
          <c:spPr>
            <a:solidFill>
              <a:srgbClr val="000000"/>
            </a:solidFill>
            <a:ln w="28440">
              <a:solidFill>
                <a:srgbClr val="000000"/>
              </a:solidFill>
              <a:round/>
            </a:ln>
          </c:spPr>
          <c:marker>
            <c:symbol val="none"/>
          </c:marker>
          <c:dPt>
            <c:idx val="13"/>
            <c:marker>
              <c:symbol val="square"/>
              <c:size val="4"/>
              <c:spPr>
                <a:solidFill>
                  <a:srgbClr val="000000"/>
                </a:solidFill>
              </c:spPr>
            </c:marker>
          </c:dPt>
          <c:dLbls>
            <c:numFmt formatCode="#,##0" sourceLinked="1"/>
            <c:dLbl>
              <c:idx val="13"/>
              <c:numFmt formatCode="#,##0" sourceLinked="1"/>
              <c:txPr>
                <a:bodyPr/>
                <a:lstStyle/>
                <a:p>
                  <a:pPr>
                    <a:defRPr b="0" sz="8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/>
              <a:lstStyle/>
              <a:p>
                <a:pPr>
                  <a:defRPr b="0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val>
            <c:numRef>
              <c:f>1</c:f>
              <c:numCache>
                <c:formatCode>General</c:formatCode>
                <c:ptCount val="25"/>
                <c:pt idx="0">
                  <c:v>11463</c:v>
                </c:pt>
                <c:pt idx="1">
                  <c:v>17821</c:v>
                </c:pt>
                <c:pt idx="2">
                  <c:v>13397</c:v>
                </c:pt>
                <c:pt idx="3">
                  <c:v>15138</c:v>
                </c:pt>
                <c:pt idx="4">
                  <c:v>17266</c:v>
                </c:pt>
                <c:pt idx="5">
                  <c:v>16408</c:v>
                </c:pt>
                <c:pt idx="6">
                  <c:v>16498</c:v>
                </c:pt>
                <c:pt idx="7">
                  <c:v>13377</c:v>
                </c:pt>
                <c:pt idx="8">
                  <c:v>15114</c:v>
                </c:pt>
                <c:pt idx="9">
                  <c:v>18111</c:v>
                </c:pt>
                <c:pt idx="10">
                  <c:v>11737</c:v>
                </c:pt>
                <c:pt idx="11">
                  <c:v>13154</c:v>
                </c:pt>
                <c:pt idx="13">
                  <c:v>18313</c:v>
                </c:pt>
                <c:pt idx="14">
                  <c:v>13309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58312033"/>
        <c:axId val="82045825"/>
      </c:lineChart>
      <c:catAx>
        <c:axId val="97289710"/>
        <c:scaling>
          <c:orientation val="minMax"/>
        </c:scaling>
        <c:delete val="0"/>
        <c:axPos val="b"/>
        <c:numFmt formatCode="[$-410]DD/MM/YYYY" sourceLinked="1"/>
        <c:majorTickMark val="none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 rot="-5400000"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9169689"/>
        <c:crosses val="autoZero"/>
        <c:auto val="1"/>
        <c:lblAlgn val="ctr"/>
        <c:lblOffset val="100"/>
      </c:catAx>
      <c:valAx>
        <c:axId val="69169689"/>
        <c:scaling>
          <c:orientation val="minMax"/>
          <c:max val="12500"/>
          <c:min val="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tonnes</a:t>
                </a:r>
              </a:p>
            </c:rich>
          </c:tx>
          <c:layout>
            <c:manualLayout>
              <c:xMode val="edge"/>
              <c:yMode val="edge"/>
              <c:x val="0.016220262851439"/>
              <c:y val="0.31221779548472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97289710"/>
        <c:crosses val="autoZero"/>
        <c:majorUnit val="2500"/>
      </c:valAx>
      <c:catAx>
        <c:axId val="58312033"/>
        <c:scaling>
          <c:orientation val="minMax"/>
        </c:scaling>
        <c:delete val="1"/>
        <c:axPos val="t"/>
        <c:numFmt formatCode="[$-410]DD/MM/YYYY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82045825"/>
        <c:auto val="1"/>
        <c:lblAlgn val="ctr"/>
        <c:lblOffset val="100"/>
      </c:catAx>
      <c:valAx>
        <c:axId val="82045825"/>
        <c:scaling>
          <c:orientation val="minMax"/>
          <c:min val="0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sz="8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$ per tonne</a:t>
                </a:r>
              </a:p>
            </c:rich>
          </c:tx>
          <c:layout>
            <c:manualLayout>
              <c:xMode val="edge"/>
              <c:yMode val="edge"/>
              <c:x val="0.918898685742805"/>
              <c:y val="0.305046480743692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240">
            <a:noFill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58312033"/>
        <c:crosses val="max"/>
        <c:majorUnit val="7000"/>
      </c:valAx>
      <c:spPr>
        <a:solidFill>
          <a:srgbClr val="ffffff"/>
        </a:solidFill>
        <a:ln w="12600">
          <a:noFill/>
        </a:ln>
      </c:spPr>
    </c:plotArea>
    <c:legend>
      <c:legendPos val="r"/>
      <c:layout>
        <c:manualLayout>
          <c:xMode val="edge"/>
          <c:yMode val="edge"/>
          <c:x val="0.111111354136289"/>
          <c:y val="0.845616982087765"/>
          <c:w val="0.68518664333625"/>
          <c:h val="0.0701758069714969"/>
        </c:manualLayout>
      </c:layout>
      <c:overlay val="0"/>
      <c:spPr>
        <a:solidFill>
          <a:srgbClr val="ffffff"/>
        </a:solidFill>
        <a:ln w="25560">
          <a:noFill/>
        </a:ln>
      </c:spPr>
      <c:txPr>
        <a:bodyPr/>
        <a:lstStyle/>
        <a:p>
          <a:pPr>
            <a:defRPr b="0" sz="640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47520</xdr:colOff>
      <xdr:row>25</xdr:row>
      <xdr:rowOff>57240</xdr:rowOff>
    </xdr:from>
    <xdr:to>
      <xdr:col>4</xdr:col>
      <xdr:colOff>151920</xdr:colOff>
      <xdr:row>42</xdr:row>
      <xdr:rowOff>18720</xdr:rowOff>
    </xdr:to>
    <xdr:graphicFrame>
      <xdr:nvGraphicFramePr>
        <xdr:cNvPr id="0" name="Chart 3"/>
        <xdr:cNvGraphicFramePr/>
      </xdr:nvGraphicFramePr>
      <xdr:xfrm>
        <a:off x="692640" y="5119920"/>
        <a:ext cx="4348080" cy="2714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19080</xdr:colOff>
      <xdr:row>1</xdr:row>
      <xdr:rowOff>66600</xdr:rowOff>
    </xdr:from>
    <xdr:to>
      <xdr:col>10</xdr:col>
      <xdr:colOff>475920</xdr:colOff>
      <xdr:row>18</xdr:row>
      <xdr:rowOff>28080</xdr:rowOff>
    </xdr:to>
    <xdr:graphicFrame>
      <xdr:nvGraphicFramePr>
        <xdr:cNvPr id="1" name="Chart 7"/>
        <xdr:cNvGraphicFramePr/>
      </xdr:nvGraphicFramePr>
      <xdr:xfrm>
        <a:off x="2599560" y="228240"/>
        <a:ext cx="4327920" cy="2714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20</xdr:row>
      <xdr:rowOff>19080</xdr:rowOff>
    </xdr:from>
    <xdr:to>
      <xdr:col>13</xdr:col>
      <xdr:colOff>456840</xdr:colOff>
      <xdr:row>36</xdr:row>
      <xdr:rowOff>142560</xdr:rowOff>
    </xdr:to>
    <xdr:graphicFrame>
      <xdr:nvGraphicFramePr>
        <xdr:cNvPr id="2" name="Chart 9"/>
        <xdr:cNvGraphicFramePr/>
      </xdr:nvGraphicFramePr>
      <xdr:xfrm>
        <a:off x="4515840" y="3257280"/>
        <a:ext cx="4327920" cy="2714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28440</xdr:colOff>
      <xdr:row>37</xdr:row>
      <xdr:rowOff>142920</xdr:rowOff>
    </xdr:from>
    <xdr:to>
      <xdr:col>13</xdr:col>
      <xdr:colOff>485280</xdr:colOff>
      <xdr:row>54</xdr:row>
      <xdr:rowOff>104400</xdr:rowOff>
    </xdr:to>
    <xdr:graphicFrame>
      <xdr:nvGraphicFramePr>
        <xdr:cNvPr id="3" name="Chart 10"/>
        <xdr:cNvGraphicFramePr/>
      </xdr:nvGraphicFramePr>
      <xdr:xfrm>
        <a:off x="4544280" y="6134040"/>
        <a:ext cx="4327920" cy="2714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38160</xdr:colOff>
      <xdr:row>37</xdr:row>
      <xdr:rowOff>152280</xdr:rowOff>
    </xdr:from>
    <xdr:to>
      <xdr:col>6</xdr:col>
      <xdr:colOff>495000</xdr:colOff>
      <xdr:row>54</xdr:row>
      <xdr:rowOff>113760</xdr:rowOff>
    </xdr:to>
    <xdr:graphicFrame>
      <xdr:nvGraphicFramePr>
        <xdr:cNvPr id="4" name="Chart 11"/>
        <xdr:cNvGraphicFramePr/>
      </xdr:nvGraphicFramePr>
      <xdr:xfrm>
        <a:off x="38160" y="6143400"/>
        <a:ext cx="4327560" cy="2714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20</xdr:row>
      <xdr:rowOff>47520</xdr:rowOff>
    </xdr:from>
    <xdr:to>
      <xdr:col>6</xdr:col>
      <xdr:colOff>456840</xdr:colOff>
      <xdr:row>37</xdr:row>
      <xdr:rowOff>5040</xdr:rowOff>
    </xdr:to>
    <xdr:graphicFrame>
      <xdr:nvGraphicFramePr>
        <xdr:cNvPr id="5" name="Chart 8"/>
        <xdr:cNvGraphicFramePr/>
      </xdr:nvGraphicFramePr>
      <xdr:xfrm>
        <a:off x="0" y="3285720"/>
        <a:ext cx="4327560" cy="2710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econ@beeflambnz.com" TargetMode="External"/><Relationship Id="rId2" Type="http://schemas.openxmlformats.org/officeDocument/2006/relationships/drawing" Target="../drawings/drawing1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C000"/>
    <pageSetUpPr fitToPage="false"/>
  </sheetPr>
  <dimension ref="A1:R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85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true" hidden="false" outlineLevel="0" max="2" min="2" style="0" width="31.15"/>
    <col collapsed="false" customWidth="true" hidden="false" outlineLevel="0" max="3" min="3" style="0" width="15.71"/>
    <col collapsed="false" customWidth="true" hidden="false" outlineLevel="0" max="4" min="4" style="0" width="13.29"/>
    <col collapsed="false" customWidth="true" hidden="false" outlineLevel="0" max="5" min="5" style="0" width="11.99"/>
    <col collapsed="false" customWidth="true" hidden="false" outlineLevel="0" max="6" min="6" style="0" width="4.86"/>
    <col collapsed="false" customWidth="true" hidden="false" outlineLevel="0" max="7" min="7" style="0" width="12.86"/>
    <col collapsed="false" customWidth="true" hidden="false" outlineLevel="0" max="8" min="8" style="0" width="9"/>
    <col collapsed="false" customWidth="true" hidden="false" outlineLevel="0" max="10" min="10" style="0" width="10.29"/>
  </cols>
  <sheetData>
    <row r="1" customFormat="false" ht="15.75" hidden="false" customHeight="false" outlineLevel="0" collapsed="false">
      <c r="A1" s="1"/>
      <c r="B1" s="2" t="s">
        <v>0</v>
      </c>
      <c r="C1" s="2"/>
      <c r="D1" s="2"/>
      <c r="E1" s="2"/>
      <c r="F1" s="2"/>
      <c r="G1" s="2"/>
      <c r="H1" s="3"/>
      <c r="I1" s="3" t="s">
        <v>1</v>
      </c>
    </row>
    <row r="2" customFormat="false" ht="12.75" hidden="false" customHeight="false" outlineLevel="0" collapsed="false">
      <c r="B2" s="3"/>
      <c r="C2" s="3"/>
      <c r="D2" s="3"/>
      <c r="E2" s="3"/>
      <c r="F2" s="3"/>
      <c r="G2" s="3"/>
      <c r="H2" s="3"/>
      <c r="I2" s="3"/>
    </row>
    <row r="3" customFormat="false" ht="15" hidden="false" customHeight="true" outlineLevel="0" collapsed="false">
      <c r="B3" s="4"/>
      <c r="D3" s="5" t="s">
        <v>2</v>
      </c>
      <c r="E3" s="5"/>
      <c r="F3" s="6"/>
      <c r="G3" s="5" t="s">
        <v>3</v>
      </c>
    </row>
    <row r="4" customFormat="false" ht="41.45" hidden="false" customHeight="true" outlineLevel="0" collapsed="false">
      <c r="B4" s="7" t="s">
        <v>4</v>
      </c>
      <c r="C4" s="8"/>
      <c r="D4" s="8"/>
      <c r="E4" s="9" t="s">
        <v>5</v>
      </c>
      <c r="F4" s="8"/>
      <c r="G4" s="9" t="s">
        <v>6</v>
      </c>
      <c r="I4" s="3"/>
    </row>
    <row r="5" customFormat="false" ht="12.75" hidden="false" customHeight="false" outlineLevel="0" collapsed="false">
      <c r="B5" s="3" t="s">
        <v>7</v>
      </c>
      <c r="C5" s="3" t="s">
        <v>8</v>
      </c>
      <c r="D5" s="10" t="n">
        <f aca="false">VLOOKUP("Total",'Table 6.1'!A4:H70,7,0)</f>
        <v>16082</v>
      </c>
      <c r="E5" s="11" t="n">
        <f aca="false">VLOOKUP("Total",'Table 6.1'!A4:I70,9,0)/100</f>
        <v>0.121</v>
      </c>
      <c r="F5" s="3"/>
      <c r="G5" s="12" t="n">
        <v>-0.100519725962674</v>
      </c>
      <c r="I5" s="3"/>
    </row>
    <row r="6" customFormat="false" ht="12.75" hidden="false" customHeight="false" outlineLevel="0" collapsed="false">
      <c r="B6" s="3" t="s">
        <v>7</v>
      </c>
      <c r="C6" s="3" t="s">
        <v>9</v>
      </c>
      <c r="D6" s="10" t="n">
        <f aca="false">VLOOKUP("Total",'Table 6.2'!A4:H70,6,0)</f>
        <v>72721</v>
      </c>
      <c r="E6" s="11" t="n">
        <f aca="false">VLOOKUP("Total",'Table 6.2'!A4:H70,8,0)/100</f>
        <v>0.281</v>
      </c>
      <c r="F6" s="3"/>
      <c r="G6" s="12" t="n">
        <v>-0.0209061762442564</v>
      </c>
      <c r="J6" s="13"/>
    </row>
    <row r="7" customFormat="false" ht="12.75" hidden="false" customHeight="false" outlineLevel="0" collapsed="false">
      <c r="B7" s="3"/>
      <c r="C7" s="3"/>
      <c r="D7" s="3"/>
      <c r="E7" s="3"/>
      <c r="F7" s="3"/>
      <c r="G7" s="3"/>
      <c r="I7" s="3"/>
    </row>
    <row r="8" customFormat="false" ht="12.75" hidden="false" customHeight="false" outlineLevel="0" collapsed="false">
      <c r="B8" s="7" t="s">
        <v>10</v>
      </c>
      <c r="C8" s="8"/>
      <c r="D8" s="8"/>
      <c r="E8" s="8"/>
      <c r="F8" s="8"/>
      <c r="G8" s="8"/>
      <c r="J8" s="13"/>
    </row>
    <row r="9" customFormat="false" ht="12.75" hidden="false" customHeight="false" outlineLevel="0" collapsed="false">
      <c r="B9" s="14" t="s">
        <v>11</v>
      </c>
      <c r="C9" s="3" t="s">
        <v>12</v>
      </c>
      <c r="D9" s="15" t="n">
        <f aca="false">VLOOKUP("Total",'Table 6.4'!$A$4:$K$18,2,0)</f>
        <v>14911</v>
      </c>
      <c r="E9" s="11" t="n">
        <f aca="false">VLOOKUP("Total",'Table 6.4'!$A$4:$K$18,7,0)/100</f>
        <v>0.022</v>
      </c>
      <c r="F9" s="10"/>
      <c r="G9" s="12" t="n">
        <v>-0.273248511986021</v>
      </c>
      <c r="H9" s="12"/>
      <c r="I9" s="16"/>
      <c r="J9" s="12"/>
      <c r="K9" s="12"/>
      <c r="L9" s="12"/>
      <c r="R9" s="13"/>
    </row>
    <row r="10" customFormat="false" ht="12.75" hidden="false" customHeight="false" outlineLevel="0" collapsed="false">
      <c r="B10" s="14" t="s">
        <v>13</v>
      </c>
      <c r="C10" s="3" t="s">
        <v>12</v>
      </c>
      <c r="D10" s="15" t="n">
        <f aca="false">VLOOKUP("Total",'Table 6.4'!$A$4:$K$18,3,0)</f>
        <v>3967</v>
      </c>
      <c r="E10" s="11" t="n">
        <f aca="false">VLOOKUP("Total",'Table 6.4'!$A$4:$K$18,8,0)/100</f>
        <v>0.098</v>
      </c>
      <c r="F10" s="3"/>
      <c r="G10" s="12" t="n">
        <v>0.0767429760665972</v>
      </c>
      <c r="I10" s="16"/>
      <c r="J10" s="13"/>
      <c r="K10" s="17"/>
      <c r="L10" s="13"/>
      <c r="M10" s="13"/>
      <c r="R10" s="13"/>
    </row>
    <row r="11" customFormat="false" ht="12.75" hidden="false" customHeight="false" outlineLevel="0" collapsed="false">
      <c r="B11" s="14" t="s">
        <v>14</v>
      </c>
      <c r="C11" s="3" t="s">
        <v>12</v>
      </c>
      <c r="D11" s="15" t="n">
        <f aca="false">VLOOKUP("Total",'Table 6.4'!$A$4:$K$18,4,0)</f>
        <v>4047</v>
      </c>
      <c r="E11" s="11" t="n">
        <f aca="false">VLOOKUP("Total",'Table 6.4'!$A$4:$K$18,9,0)/100</f>
        <v>0.112</v>
      </c>
      <c r="F11" s="3"/>
      <c r="G11" s="12" t="n">
        <v>-0.0156939676311918</v>
      </c>
      <c r="I11" s="16"/>
      <c r="J11" s="13"/>
      <c r="K11" s="17"/>
      <c r="L11" s="13"/>
      <c r="M11" s="13"/>
      <c r="R11" s="13"/>
    </row>
    <row r="12" customFormat="false" ht="12.75" hidden="false" customHeight="false" outlineLevel="0" collapsed="false">
      <c r="B12" s="14" t="s">
        <v>15</v>
      </c>
      <c r="C12" s="3" t="s">
        <v>12</v>
      </c>
      <c r="D12" s="15" t="n">
        <f aca="false">VLOOKUP("Total",'Table 6.4'!$A$4:$K$18,5,0)</f>
        <v>4033</v>
      </c>
      <c r="E12" s="11" t="n">
        <f aca="false">VLOOKUP("Total",'Table 6.4'!$A$4:$K$18,10,0)/100</f>
        <v>0.164</v>
      </c>
      <c r="F12" s="3"/>
      <c r="G12" s="12" t="n">
        <v>0.0596482283966353</v>
      </c>
      <c r="I12" s="16"/>
      <c r="J12" s="13"/>
      <c r="K12" s="17"/>
      <c r="L12" s="13"/>
      <c r="M12" s="13"/>
      <c r="O12" s="1"/>
      <c r="R12" s="13"/>
    </row>
    <row r="13" customFormat="false" ht="12.75" hidden="false" customHeight="false" outlineLevel="0" collapsed="false">
      <c r="B13" s="18" t="s">
        <v>16</v>
      </c>
      <c r="C13" s="18" t="s">
        <v>12</v>
      </c>
      <c r="D13" s="19" t="n">
        <f aca="false">VLOOKUP("Total",'Table 6.4'!$A$4:$K$18,6,0)</f>
        <v>4522</v>
      </c>
      <c r="E13" s="20" t="n">
        <f aca="false">VLOOKUP("Total",'Table 6.4'!$A$4:$K$18,11,0)/100</f>
        <v>0.143</v>
      </c>
      <c r="F13" s="3"/>
      <c r="G13" s="21" t="n">
        <v>0.088479262672811</v>
      </c>
      <c r="I13" s="16"/>
      <c r="J13" s="13"/>
      <c r="K13" s="13"/>
      <c r="L13" s="13"/>
      <c r="M13" s="13"/>
      <c r="O13" s="1"/>
      <c r="R13" s="13"/>
    </row>
    <row r="14" customFormat="false" ht="12.75" hidden="false" customHeight="false" outlineLevel="0" collapsed="false">
      <c r="B14" s="3"/>
      <c r="C14" s="3"/>
      <c r="D14" s="3"/>
      <c r="E14" s="3"/>
      <c r="F14" s="3"/>
      <c r="G14" s="3"/>
      <c r="H14" s="3"/>
      <c r="I14" s="3"/>
    </row>
    <row r="15" customFormat="false" ht="27" hidden="false" customHeight="true" outlineLevel="0" collapsed="false">
      <c r="B15" s="22" t="s">
        <v>17</v>
      </c>
      <c r="C15" s="22"/>
      <c r="D15" s="22"/>
      <c r="E15" s="22"/>
      <c r="F15" s="22"/>
      <c r="G15" s="22"/>
      <c r="H15" s="23"/>
      <c r="I15" s="23"/>
    </row>
    <row r="16" customFormat="false" ht="17.45" hidden="false" customHeight="true" outlineLevel="0" collapsed="false">
      <c r="C16" s="24" t="s">
        <v>18</v>
      </c>
      <c r="D16" s="25"/>
      <c r="E16" s="26" t="s">
        <v>19</v>
      </c>
      <c r="F16" s="27"/>
      <c r="G16" s="26" t="s">
        <v>20</v>
      </c>
      <c r="H16" s="23"/>
      <c r="I16" s="23"/>
      <c r="J16" s="28"/>
      <c r="K16" s="28"/>
      <c r="L16" s="28"/>
      <c r="M16" s="28"/>
    </row>
    <row r="17" customFormat="false" ht="12.75" hidden="false" customHeight="false" outlineLevel="0" collapsed="false">
      <c r="C17" s="29" t="s">
        <v>21</v>
      </c>
      <c r="D17" s="25"/>
      <c r="E17" s="12" t="n">
        <v>-0.0157736986832905</v>
      </c>
      <c r="F17" s="30"/>
      <c r="G17" s="31" t="n">
        <v>0.0732803923858461</v>
      </c>
      <c r="H17" s="32"/>
      <c r="I17" s="33"/>
      <c r="J17" s="13"/>
      <c r="M17" s="25"/>
    </row>
    <row r="18" customFormat="false" ht="12.75" hidden="false" customHeight="false" outlineLevel="0" collapsed="false">
      <c r="C18" s="29" t="s">
        <v>22</v>
      </c>
      <c r="D18" s="25"/>
      <c r="E18" s="12" t="n">
        <v>-0.00340912963439532</v>
      </c>
      <c r="F18" s="30"/>
      <c r="G18" s="31" t="n">
        <v>0.223519794464557</v>
      </c>
      <c r="H18" s="32"/>
      <c r="I18" s="33"/>
      <c r="J18" s="17"/>
      <c r="K18" s="3"/>
    </row>
    <row r="19" customFormat="false" ht="12.75" hidden="false" customHeight="false" outlineLevel="0" collapsed="false">
      <c r="C19" s="29" t="s">
        <v>23</v>
      </c>
      <c r="D19" s="25"/>
      <c r="E19" s="12" t="n">
        <v>-0.0122500051443626</v>
      </c>
      <c r="F19" s="30"/>
      <c r="G19" s="31" t="n">
        <v>0.01027677215929</v>
      </c>
      <c r="H19" s="32"/>
      <c r="I19" s="33"/>
      <c r="J19" s="17"/>
      <c r="K19" s="3"/>
    </row>
    <row r="20" customFormat="false" ht="12.75" hidden="false" customHeight="false" outlineLevel="0" collapsed="false">
      <c r="C20" s="29" t="s">
        <v>24</v>
      </c>
      <c r="D20" s="25"/>
      <c r="E20" s="12" t="n">
        <v>-0.00791793916457417</v>
      </c>
      <c r="F20" s="30"/>
      <c r="G20" s="34" t="n">
        <v>0.692981431741212</v>
      </c>
      <c r="H20" s="32"/>
      <c r="I20" s="33"/>
      <c r="J20" s="17"/>
      <c r="K20" s="3"/>
    </row>
    <row r="21" customFormat="false" ht="12.75" hidden="false" customHeight="false" outlineLevel="0" collapsed="false">
      <c r="C21" s="29"/>
      <c r="D21" s="25"/>
      <c r="E21" s="12"/>
      <c r="F21" s="30"/>
      <c r="G21" s="31" t="n">
        <v>1</v>
      </c>
      <c r="H21" s="32"/>
      <c r="I21" s="3"/>
      <c r="J21" s="17"/>
      <c r="K21" s="3"/>
    </row>
    <row r="22" customFormat="false" ht="24.75" hidden="false" customHeight="true" outlineLevel="0" collapsed="false">
      <c r="B22" s="22" t="str">
        <f aca="false">"* i.e. for the year to date, wool exported to the UK was at an exchange rate "&amp;TEXT(ROUND((ABS(E17)*100),1),"0.0")&amp;" per cent"&amp; IF(E17&lt;0," weaker"," stronger")&amp;" than for the same period in the previous year."</f>
        <v>* i.e. for the year to date, wool exported to the UK was at an exchange rate 1.6 per cent weaker than for the same period in the previous year.</v>
      </c>
      <c r="C22" s="22"/>
      <c r="D22" s="22"/>
      <c r="E22" s="22"/>
      <c r="F22" s="22"/>
      <c r="G22" s="22"/>
      <c r="H22" s="35"/>
      <c r="I22" s="35"/>
    </row>
    <row r="23" customFormat="false" ht="27.75" hidden="false" customHeight="true" outlineLevel="0" collapsed="false">
      <c r="B23" s="22" t="s">
        <v>25</v>
      </c>
      <c r="C23" s="22"/>
      <c r="D23" s="22"/>
      <c r="E23" s="22"/>
      <c r="F23" s="22"/>
      <c r="G23" s="22"/>
      <c r="H23" s="23"/>
      <c r="I23" s="23"/>
    </row>
    <row r="24" customFormat="false" ht="12.75" hidden="false" customHeight="false" outlineLevel="0" collapsed="false">
      <c r="B24" s="23"/>
      <c r="C24" s="23"/>
      <c r="D24" s="23"/>
      <c r="E24" s="23"/>
      <c r="F24" s="23"/>
      <c r="G24" s="23"/>
      <c r="H24" s="3"/>
      <c r="I24" s="3"/>
    </row>
    <row r="25" customFormat="false" ht="12.75" hidden="false" customHeight="false" outlineLevel="0" collapsed="false">
      <c r="B25" s="36"/>
      <c r="C25" s="36"/>
      <c r="D25" s="36"/>
      <c r="E25" s="36"/>
      <c r="F25" s="36"/>
      <c r="G25" s="36"/>
      <c r="H25" s="3"/>
      <c r="I25" s="3"/>
    </row>
    <row r="26" customFormat="false" ht="12.75" hidden="false" customHeight="false" outlineLevel="0" collapsed="false">
      <c r="B26" s="36"/>
      <c r="C26" s="36"/>
      <c r="D26" s="36"/>
      <c r="E26" s="36"/>
      <c r="F26" s="36"/>
      <c r="G26" s="36"/>
      <c r="H26" s="3"/>
      <c r="I26" s="3"/>
    </row>
    <row r="27" customFormat="false" ht="12.75" hidden="false" customHeight="false" outlineLevel="0" collapsed="false">
      <c r="B27" s="24"/>
      <c r="C27" s="24"/>
      <c r="D27" s="24"/>
      <c r="E27" s="24"/>
      <c r="F27" s="24"/>
      <c r="G27" s="24"/>
      <c r="H27" s="3"/>
      <c r="I27" s="3"/>
    </row>
    <row r="28" customFormat="false" ht="12.75" hidden="false" customHeight="false" outlineLevel="0" collapsed="false">
      <c r="B28" s="24"/>
      <c r="C28" s="24"/>
      <c r="D28" s="24"/>
      <c r="E28" s="24"/>
      <c r="F28" s="24"/>
      <c r="G28" s="24"/>
      <c r="H28" s="3"/>
      <c r="I28" s="3"/>
    </row>
    <row r="29" customFormat="false" ht="12.75" hidden="false" customHeight="false" outlineLevel="0" collapsed="false">
      <c r="B29" s="24"/>
      <c r="C29" s="24"/>
      <c r="D29" s="24"/>
      <c r="E29" s="24"/>
      <c r="F29" s="24"/>
      <c r="G29" s="24"/>
      <c r="H29" s="3"/>
      <c r="I29" s="3"/>
    </row>
    <row r="30" customFormat="false" ht="12.75" hidden="false" customHeight="false" outlineLevel="0" collapsed="false">
      <c r="B30" s="24"/>
      <c r="C30" s="24"/>
      <c r="D30" s="24"/>
      <c r="E30" s="24"/>
      <c r="F30" s="24"/>
      <c r="H30" s="24"/>
      <c r="I30" s="3"/>
      <c r="J30" s="32"/>
      <c r="K30" s="13"/>
    </row>
    <row r="31" customFormat="false" ht="12.75" hidden="false" customHeight="false" outlineLevel="0" collapsed="false">
      <c r="B31" s="24"/>
      <c r="C31" s="24"/>
      <c r="D31" s="24"/>
      <c r="E31" s="24"/>
      <c r="F31" s="24"/>
      <c r="G31" s="37"/>
      <c r="H31" s="17"/>
      <c r="I31" s="3"/>
    </row>
    <row r="32" customFormat="false" ht="12.75" hidden="false" customHeight="false" outlineLevel="0" collapsed="false">
      <c r="B32" s="24"/>
      <c r="C32" s="24"/>
      <c r="D32" s="24"/>
      <c r="E32" s="24"/>
      <c r="F32" s="24"/>
      <c r="G32" s="24"/>
      <c r="H32" s="3"/>
      <c r="I32" s="3"/>
    </row>
    <row r="33" customFormat="false" ht="12.75" hidden="false" customHeight="false" outlineLevel="0" collapsed="false">
      <c r="B33" s="24"/>
      <c r="C33" s="24"/>
      <c r="D33" s="24"/>
      <c r="E33" s="24"/>
      <c r="F33" s="24"/>
      <c r="G33" s="24"/>
      <c r="H33" s="3"/>
      <c r="I33" s="3"/>
    </row>
    <row r="34" customFormat="false" ht="12.75" hidden="false" customHeight="false" outlineLevel="0" collapsed="false">
      <c r="B34" s="24"/>
      <c r="C34" s="24"/>
      <c r="D34" s="24"/>
      <c r="E34" s="24"/>
      <c r="F34" s="24"/>
      <c r="G34" s="24"/>
      <c r="H34" s="3"/>
      <c r="I34" s="3"/>
    </row>
    <row r="35" customFormat="false" ht="12.75" hidden="false" customHeight="false" outlineLevel="0" collapsed="false">
      <c r="B35" s="24"/>
      <c r="C35" s="24"/>
      <c r="D35" s="24"/>
      <c r="E35" s="24"/>
      <c r="F35" s="24"/>
      <c r="G35" s="24"/>
      <c r="H35" s="3"/>
      <c r="I35" s="3"/>
    </row>
    <row r="36" customFormat="false" ht="12.75" hidden="false" customHeight="false" outlineLevel="0" collapsed="false">
      <c r="B36" s="24"/>
      <c r="C36" s="24"/>
      <c r="D36" s="24"/>
      <c r="E36" s="24"/>
      <c r="F36" s="24"/>
      <c r="G36" s="24"/>
      <c r="H36" s="3"/>
      <c r="I36" s="3"/>
    </row>
    <row r="37" customFormat="false" ht="12.75" hidden="false" customHeight="false" outlineLevel="0" collapsed="false">
      <c r="B37" s="24"/>
      <c r="C37" s="24"/>
      <c r="D37" s="24"/>
      <c r="E37" s="24"/>
      <c r="F37" s="24"/>
      <c r="G37" s="24"/>
      <c r="H37" s="3"/>
      <c r="I37" s="3"/>
    </row>
    <row r="38" customFormat="false" ht="12.75" hidden="false" customHeight="false" outlineLevel="0" collapsed="false">
      <c r="B38" s="24"/>
      <c r="C38" s="24"/>
      <c r="D38" s="24"/>
      <c r="E38" s="24"/>
      <c r="F38" s="24"/>
      <c r="G38" s="24"/>
      <c r="H38" s="3"/>
      <c r="I38" s="3"/>
    </row>
    <row r="39" customFormat="false" ht="12.75" hidden="false" customHeight="false" outlineLevel="0" collapsed="false">
      <c r="B39" s="24"/>
      <c r="C39" s="24"/>
      <c r="D39" s="24"/>
      <c r="E39" s="24"/>
      <c r="F39" s="24"/>
      <c r="G39" s="24"/>
      <c r="H39" s="3"/>
      <c r="I39" s="3"/>
    </row>
    <row r="40" customFormat="false" ht="12.75" hidden="false" customHeight="false" outlineLevel="0" collapsed="false">
      <c r="B40" s="24"/>
      <c r="C40" s="24"/>
      <c r="D40" s="24"/>
      <c r="E40" s="24"/>
      <c r="F40" s="24"/>
      <c r="G40" s="24"/>
      <c r="H40" s="3"/>
      <c r="I40" s="3"/>
    </row>
    <row r="41" customFormat="false" ht="12.75" hidden="false" customHeight="false" outlineLevel="0" collapsed="false">
      <c r="B41" s="24"/>
      <c r="C41" s="24"/>
      <c r="D41" s="24"/>
      <c r="E41" s="24"/>
      <c r="F41" s="24"/>
      <c r="G41" s="24"/>
      <c r="H41" s="3"/>
      <c r="I41" s="3"/>
    </row>
    <row r="42" customFormat="false" ht="12.75" hidden="false" customHeight="false" outlineLevel="0" collapsed="false">
      <c r="B42" s="24"/>
      <c r="C42" s="24"/>
      <c r="D42" s="24"/>
      <c r="E42" s="24"/>
      <c r="F42" s="24"/>
      <c r="G42" s="24"/>
      <c r="H42" s="3"/>
      <c r="I42" s="3"/>
    </row>
    <row r="43" customFormat="false" ht="12.75" hidden="false" customHeight="false" outlineLevel="0" collapsed="false">
      <c r="B43" s="24"/>
      <c r="C43" s="24"/>
      <c r="D43" s="24"/>
      <c r="E43" s="24"/>
      <c r="F43" s="24"/>
      <c r="G43" s="24"/>
      <c r="H43" s="3"/>
      <c r="I43" s="3"/>
    </row>
    <row r="44" customFormat="false" ht="12.75" hidden="false" customHeight="false" outlineLevel="0" collapsed="false">
      <c r="B44" s="3"/>
      <c r="C44" s="3"/>
      <c r="D44" s="3"/>
      <c r="E44" s="3"/>
      <c r="F44" s="3"/>
      <c r="G44" s="3"/>
      <c r="H44" s="3"/>
      <c r="I44" s="3"/>
    </row>
    <row r="45" customFormat="false" ht="12.75" hidden="false" customHeight="false" outlineLevel="0" collapsed="false">
      <c r="B45" s="3" t="s">
        <v>26</v>
      </c>
      <c r="C45" s="3"/>
      <c r="D45" s="3"/>
      <c r="E45" s="3"/>
      <c r="F45" s="3"/>
      <c r="G45" s="3"/>
      <c r="H45" s="3"/>
      <c r="I45" s="3"/>
    </row>
    <row r="46" customFormat="false" ht="12.75" hidden="false" customHeight="false" outlineLevel="0" collapsed="false">
      <c r="B46" s="3"/>
      <c r="C46" s="3"/>
      <c r="D46" s="3"/>
      <c r="E46" s="3"/>
      <c r="F46" s="3"/>
      <c r="G46" s="3"/>
      <c r="H46" s="3"/>
      <c r="I46" s="3"/>
    </row>
    <row r="47" customFormat="false" ht="12.75" hidden="false" customHeight="false" outlineLevel="0" collapsed="false">
      <c r="B47" s="29" t="s">
        <v>27</v>
      </c>
      <c r="C47" s="3"/>
      <c r="D47" s="3"/>
      <c r="E47" s="3"/>
      <c r="F47" s="3"/>
      <c r="G47" s="3"/>
      <c r="H47" s="3"/>
      <c r="I47" s="3"/>
    </row>
    <row r="48" customFormat="false" ht="12.75" hidden="false" customHeight="false" outlineLevel="0" collapsed="false">
      <c r="B48" s="29" t="s">
        <v>28</v>
      </c>
      <c r="C48" s="3"/>
      <c r="D48" s="3"/>
      <c r="E48" s="3"/>
      <c r="F48" s="3"/>
      <c r="G48" s="3"/>
      <c r="H48" s="3"/>
      <c r="I48" s="3"/>
    </row>
    <row r="49" customFormat="false" ht="12.75" hidden="false" customHeight="false" outlineLevel="0" collapsed="false">
      <c r="B49" s="29" t="s">
        <v>29</v>
      </c>
      <c r="C49" s="3"/>
      <c r="D49" s="3"/>
      <c r="E49" s="3"/>
      <c r="F49" s="3"/>
      <c r="G49" s="3"/>
      <c r="H49" s="3"/>
      <c r="I49" s="3"/>
    </row>
    <row r="50" customFormat="false" ht="12.75" hidden="false" customHeight="false" outlineLevel="0" collapsed="false">
      <c r="B50" s="29" t="s">
        <v>30</v>
      </c>
      <c r="C50" s="3"/>
      <c r="D50" s="3"/>
      <c r="E50" s="3"/>
      <c r="F50" s="3"/>
      <c r="G50" s="3"/>
      <c r="H50" s="3"/>
      <c r="I50" s="3"/>
    </row>
    <row r="51" customFormat="false" ht="12.75" hidden="false" customHeight="false" outlineLevel="0" collapsed="false">
      <c r="B51" s="29" t="s">
        <v>31</v>
      </c>
      <c r="C51" s="3"/>
      <c r="D51" s="3"/>
      <c r="E51" s="3"/>
      <c r="F51" s="3"/>
      <c r="G51" s="3"/>
      <c r="H51" s="3"/>
      <c r="I51" s="3"/>
    </row>
    <row r="52" customFormat="false" ht="12.75" hidden="false" customHeight="false" outlineLevel="0" collapsed="false">
      <c r="B52" s="38" t="s">
        <v>32</v>
      </c>
      <c r="C52" s="3"/>
      <c r="D52" s="3"/>
      <c r="E52" s="3"/>
      <c r="F52" s="3"/>
      <c r="G52" s="3"/>
      <c r="H52" s="3"/>
      <c r="I52" s="3"/>
    </row>
    <row r="53" customFormat="false" ht="12.75" hidden="false" customHeight="false" outlineLevel="0" collapsed="false">
      <c r="B53" s="3"/>
      <c r="C53" s="3"/>
      <c r="D53" s="3"/>
      <c r="E53" s="3"/>
      <c r="F53" s="3"/>
      <c r="G53" s="3"/>
      <c r="H53" s="3"/>
      <c r="I53" s="3"/>
    </row>
    <row r="54" customFormat="false" ht="12.75" hidden="false" customHeight="false" outlineLevel="0" collapsed="false">
      <c r="B54" s="29" t="s">
        <v>33</v>
      </c>
      <c r="C54" s="3"/>
      <c r="D54" s="3"/>
      <c r="E54" s="3"/>
      <c r="F54" s="3"/>
      <c r="G54" s="3"/>
      <c r="H54" s="3"/>
      <c r="I54" s="3"/>
    </row>
    <row r="55" customFormat="false" ht="12.75" hidden="false" customHeight="false" outlineLevel="0" collapsed="false">
      <c r="B55" s="39" t="n">
        <v>45558</v>
      </c>
    </row>
    <row r="56" customFormat="false" ht="12.75" hidden="false" customHeight="false" outlineLevel="0" collapsed="false">
      <c r="B56" s="40"/>
    </row>
    <row r="57" customFormat="false" ht="12.75" hidden="false" customHeight="false" outlineLevel="0" collapsed="false">
      <c r="H57" s="41"/>
      <c r="I57" s="41"/>
      <c r="J57" s="41"/>
      <c r="K57" s="41"/>
      <c r="L57" s="41"/>
      <c r="M57" s="42"/>
      <c r="N57" s="42"/>
      <c r="O57" s="42"/>
      <c r="P57" s="42"/>
      <c r="Q57" s="42"/>
    </row>
  </sheetData>
  <mergeCells count="5">
    <mergeCell ref="B1:G1"/>
    <mergeCell ref="D3:E3"/>
    <mergeCell ref="B15:G15"/>
    <mergeCell ref="B22:G22"/>
    <mergeCell ref="B23:G23"/>
  </mergeCells>
  <hyperlinks>
    <hyperlink ref="B52" r:id="rId1" display="Email: econ@beeflambnz.com"/>
  </hyperlinks>
  <printOptions headings="false" gridLines="false" gridLinesSet="true" horizontalCentered="true" verticalCentered="false"/>
  <pageMargins left="0.433333333333333" right="0.747916666666667" top="1.18125" bottom="0.984027777777778" header="0.511805555555555" footer="0.51180555555555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&amp;C&amp;"Arial,Grassetto"&amp;14Beef + Lamb New Zealand 
Economic Service&amp;R&amp;D
&amp;T</oddHeader>
    <oddFooter>&amp;L&amp;F[&amp;A]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5" topLeftCell="C6" activePane="bottomRight" state="frozen"/>
      <selection pane="topLeft" activeCell="A1" activeCellId="0" sqref="A1"/>
      <selection pane="topRight" activeCell="C1" activeCellId="0" sqref="C1"/>
      <selection pane="bottomLeft" activeCell="A6" activeCellId="0" sqref="A6"/>
      <selection pane="bottomRight" activeCell="C6" activeCellId="0" sqref="C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17.71"/>
    <col collapsed="false" customWidth="true" hidden="false" outlineLevel="0" max="2" min="2" style="0" width="22.28"/>
    <col collapsed="false" customWidth="true" hidden="false" outlineLevel="0" max="8" min="3" style="0" width="9.71"/>
  </cols>
  <sheetData>
    <row r="1" customFormat="false" ht="18" hidden="false" customHeight="false" outlineLevel="0" collapsed="false">
      <c r="A1" s="43" t="s">
        <v>29</v>
      </c>
      <c r="B1" s="43"/>
      <c r="C1" s="43"/>
      <c r="D1" s="43"/>
      <c r="E1" s="43"/>
      <c r="F1" s="43"/>
      <c r="G1" s="43"/>
      <c r="H1" s="43"/>
      <c r="I1" s="43"/>
    </row>
    <row r="2" customFormat="false" ht="15.75" hidden="false" customHeight="false" outlineLevel="0" collapsed="false">
      <c r="A2" s="44" t="s">
        <v>34</v>
      </c>
      <c r="B2" s="44"/>
      <c r="C2" s="44"/>
      <c r="D2" s="44"/>
      <c r="E2" s="44"/>
      <c r="F2" s="44"/>
      <c r="G2" s="44"/>
      <c r="H2" s="44"/>
      <c r="I2" s="44"/>
    </row>
    <row r="3" customFormat="false" ht="15" hidden="false" customHeight="false" outlineLevel="0" collapsed="false">
      <c r="A3" s="45" t="s">
        <v>35</v>
      </c>
      <c r="B3" s="45"/>
      <c r="C3" s="45"/>
      <c r="D3" s="45"/>
      <c r="E3" s="45"/>
      <c r="F3" s="45"/>
      <c r="G3" s="45"/>
      <c r="H3" s="45"/>
      <c r="I3" s="45"/>
    </row>
    <row r="4" customFormat="false" ht="12.75" hidden="false" customHeight="false" outlineLevel="0" collapsed="false">
      <c r="A4" s="46"/>
      <c r="B4" s="46"/>
      <c r="C4" s="47"/>
      <c r="D4" s="47"/>
      <c r="E4" s="47"/>
      <c r="F4" s="47"/>
      <c r="G4" s="47"/>
      <c r="H4" s="47"/>
      <c r="I4" s="48"/>
    </row>
    <row r="5" customFormat="false" ht="39" hidden="false" customHeight="false" outlineLevel="0" collapsed="false">
      <c r="A5" s="49" t="s">
        <v>36</v>
      </c>
      <c r="B5" s="49" t="s">
        <v>37</v>
      </c>
      <c r="C5" s="50" t="s">
        <v>38</v>
      </c>
      <c r="D5" s="50" t="s">
        <v>39</v>
      </c>
      <c r="E5" s="50" t="s">
        <v>40</v>
      </c>
      <c r="F5" s="50" t="s">
        <v>41</v>
      </c>
      <c r="G5" s="50" t="s">
        <v>42</v>
      </c>
      <c r="H5" s="50" t="s">
        <v>43</v>
      </c>
      <c r="I5" s="51" t="s">
        <v>44</v>
      </c>
    </row>
    <row r="6" customFormat="false" ht="12.75" hidden="false" customHeight="false" outlineLevel="0" collapsed="false">
      <c r="A6" s="46" t="s">
        <v>45</v>
      </c>
      <c r="B6" s="46" t="s">
        <v>46</v>
      </c>
      <c r="C6" s="47"/>
      <c r="D6" s="47"/>
      <c r="E6" s="47"/>
      <c r="F6" s="47"/>
      <c r="G6" s="47"/>
      <c r="H6" s="47" t="n">
        <v>57</v>
      </c>
      <c r="I6" s="48" t="n">
        <v>-100</v>
      </c>
    </row>
    <row r="7" customFormat="false" ht="12.75" hidden="false" customHeight="false" outlineLevel="0" collapsed="false">
      <c r="A7" s="46" t="s">
        <v>45</v>
      </c>
      <c r="B7" s="46" t="s">
        <v>47</v>
      </c>
      <c r="C7" s="47"/>
      <c r="D7" s="47" t="n">
        <v>19</v>
      </c>
      <c r="E7" s="47"/>
      <c r="F7" s="47" t="n">
        <v>19</v>
      </c>
      <c r="G7" s="47" t="n">
        <v>19</v>
      </c>
      <c r="H7" s="47" t="n">
        <v>19</v>
      </c>
      <c r="I7" s="48" t="n">
        <v>1.5</v>
      </c>
    </row>
    <row r="8" customFormat="false" ht="12.75" hidden="false" customHeight="false" outlineLevel="0" collapsed="false">
      <c r="A8" s="46" t="s">
        <v>45</v>
      </c>
      <c r="B8" s="46" t="s">
        <v>48</v>
      </c>
      <c r="C8" s="47"/>
      <c r="D8" s="47" t="n">
        <v>30</v>
      </c>
      <c r="E8" s="47"/>
      <c r="F8" s="47" t="n">
        <v>30</v>
      </c>
      <c r="G8" s="47" t="n">
        <v>30</v>
      </c>
      <c r="H8" s="47"/>
      <c r="I8" s="48"/>
    </row>
    <row r="9" customFormat="false" ht="12.75" hidden="false" customHeight="false" outlineLevel="0" collapsed="false">
      <c r="A9" s="52" t="s">
        <v>49</v>
      </c>
      <c r="B9" s="52"/>
      <c r="C9" s="53"/>
      <c r="D9" s="53" t="n">
        <v>49</v>
      </c>
      <c r="E9" s="53"/>
      <c r="F9" s="53" t="n">
        <v>49</v>
      </c>
      <c r="G9" s="53" t="n">
        <v>49</v>
      </c>
      <c r="H9" s="53" t="n">
        <v>76</v>
      </c>
      <c r="I9" s="54" t="n">
        <v>-35.6</v>
      </c>
    </row>
    <row r="10" customFormat="false" ht="12.75" hidden="false" customHeight="false" outlineLevel="0" collapsed="false">
      <c r="A10" s="46"/>
      <c r="B10" s="46"/>
      <c r="C10" s="47"/>
      <c r="D10" s="47"/>
      <c r="E10" s="47"/>
      <c r="F10" s="47"/>
      <c r="G10" s="47"/>
      <c r="H10" s="47"/>
      <c r="I10" s="48"/>
    </row>
    <row r="11" customFormat="false" ht="12.75" hidden="false" customHeight="false" outlineLevel="0" collapsed="false">
      <c r="A11" s="46" t="s">
        <v>50</v>
      </c>
      <c r="B11" s="46" t="s">
        <v>51</v>
      </c>
      <c r="C11" s="47"/>
      <c r="D11" s="47" t="n">
        <v>39</v>
      </c>
      <c r="E11" s="47"/>
      <c r="F11" s="47" t="n">
        <v>39</v>
      </c>
      <c r="G11" s="47" t="n">
        <v>39</v>
      </c>
      <c r="H11" s="47" t="n">
        <v>153</v>
      </c>
      <c r="I11" s="48" t="n">
        <v>-74.4</v>
      </c>
    </row>
    <row r="12" customFormat="false" ht="12.75" hidden="false" customHeight="false" outlineLevel="0" collapsed="false">
      <c r="A12" s="46" t="s">
        <v>50</v>
      </c>
      <c r="B12" s="46" t="s">
        <v>52</v>
      </c>
      <c r="C12" s="47" t="n">
        <v>20</v>
      </c>
      <c r="D12" s="47"/>
      <c r="E12" s="47"/>
      <c r="F12" s="47" t="n">
        <v>20</v>
      </c>
      <c r="G12" s="47" t="n">
        <v>14</v>
      </c>
      <c r="H12" s="47" t="n">
        <v>14</v>
      </c>
      <c r="I12" s="48" t="n">
        <v>-0.4</v>
      </c>
    </row>
    <row r="13" customFormat="false" ht="12.75" hidden="false" customHeight="false" outlineLevel="0" collapsed="false">
      <c r="A13" s="46" t="s">
        <v>50</v>
      </c>
      <c r="B13" s="46" t="s">
        <v>53</v>
      </c>
      <c r="C13" s="47" t="n">
        <v>608</v>
      </c>
      <c r="D13" s="47"/>
      <c r="E13" s="47"/>
      <c r="F13" s="47" t="n">
        <v>608</v>
      </c>
      <c r="G13" s="47" t="n">
        <v>448</v>
      </c>
      <c r="H13" s="47" t="n">
        <v>227</v>
      </c>
      <c r="I13" s="48" t="n">
        <v>97.5</v>
      </c>
    </row>
    <row r="14" customFormat="false" ht="12.75" hidden="false" customHeight="false" outlineLevel="0" collapsed="false">
      <c r="A14" s="46" t="s">
        <v>50</v>
      </c>
      <c r="B14" s="46" t="s">
        <v>54</v>
      </c>
      <c r="C14" s="47" t="n">
        <v>20</v>
      </c>
      <c r="D14" s="47" t="n">
        <v>389</v>
      </c>
      <c r="E14" s="47"/>
      <c r="F14" s="47" t="n">
        <v>408</v>
      </c>
      <c r="G14" s="47" t="n">
        <v>404</v>
      </c>
      <c r="H14" s="47" t="n">
        <v>96</v>
      </c>
      <c r="I14" s="48" t="n">
        <v>319.1</v>
      </c>
    </row>
    <row r="15" customFormat="false" ht="12.75" hidden="false" customHeight="false" outlineLevel="0" collapsed="false">
      <c r="A15" s="46" t="s">
        <v>50</v>
      </c>
      <c r="B15" s="46" t="s">
        <v>55</v>
      </c>
      <c r="C15" s="47"/>
      <c r="D15" s="47" t="n">
        <v>59</v>
      </c>
      <c r="E15" s="47"/>
      <c r="F15" s="47" t="n">
        <v>59</v>
      </c>
      <c r="G15" s="47" t="n">
        <v>59</v>
      </c>
      <c r="H15" s="47" t="n">
        <v>58</v>
      </c>
      <c r="I15" s="48" t="n">
        <v>1.3</v>
      </c>
    </row>
    <row r="16" customFormat="false" ht="12.75" hidden="false" customHeight="false" outlineLevel="0" collapsed="false">
      <c r="A16" s="46" t="s">
        <v>50</v>
      </c>
      <c r="B16" s="46" t="s">
        <v>56</v>
      </c>
      <c r="C16" s="47"/>
      <c r="D16" s="47" t="n">
        <v>370</v>
      </c>
      <c r="E16" s="47"/>
      <c r="F16" s="47" t="n">
        <v>370</v>
      </c>
      <c r="G16" s="47" t="n">
        <v>370</v>
      </c>
      <c r="H16" s="47" t="n">
        <v>210</v>
      </c>
      <c r="I16" s="48" t="n">
        <v>75.7</v>
      </c>
    </row>
    <row r="17" customFormat="false" ht="12.75" hidden="false" customHeight="false" outlineLevel="0" collapsed="false">
      <c r="A17" s="46" t="s">
        <v>50</v>
      </c>
      <c r="B17" s="46" t="s">
        <v>57</v>
      </c>
      <c r="C17" s="47" t="n">
        <v>39</v>
      </c>
      <c r="D17" s="47" t="n">
        <v>508</v>
      </c>
      <c r="E17" s="47"/>
      <c r="F17" s="47" t="n">
        <v>548</v>
      </c>
      <c r="G17" s="47" t="n">
        <v>537</v>
      </c>
      <c r="H17" s="47" t="n">
        <v>349</v>
      </c>
      <c r="I17" s="48" t="n">
        <v>53.8</v>
      </c>
    </row>
    <row r="18" customFormat="false" ht="12.75" hidden="false" customHeight="false" outlineLevel="0" collapsed="false">
      <c r="A18" s="46" t="s">
        <v>50</v>
      </c>
      <c r="B18" s="46" t="s">
        <v>58</v>
      </c>
      <c r="C18" s="47"/>
      <c r="D18" s="47" t="n">
        <v>19</v>
      </c>
      <c r="E18" s="47"/>
      <c r="F18" s="47" t="n">
        <v>19</v>
      </c>
      <c r="G18" s="47" t="n">
        <v>19</v>
      </c>
      <c r="H18" s="47"/>
      <c r="I18" s="48"/>
    </row>
    <row r="19" customFormat="false" ht="12.75" hidden="false" customHeight="false" outlineLevel="0" collapsed="false">
      <c r="A19" s="46" t="s">
        <v>50</v>
      </c>
      <c r="B19" s="46" t="s">
        <v>59</v>
      </c>
      <c r="C19" s="47"/>
      <c r="D19" s="47" t="n">
        <v>38</v>
      </c>
      <c r="E19" s="47"/>
      <c r="F19" s="47" t="n">
        <v>38</v>
      </c>
      <c r="G19" s="47" t="n">
        <v>38</v>
      </c>
      <c r="H19" s="47"/>
      <c r="I19" s="48"/>
    </row>
    <row r="20" customFormat="false" ht="12.75" hidden="false" customHeight="false" outlineLevel="0" collapsed="false">
      <c r="A20" s="46" t="s">
        <v>50</v>
      </c>
      <c r="B20" s="46" t="s">
        <v>60</v>
      </c>
      <c r="C20" s="47" t="n">
        <v>44</v>
      </c>
      <c r="D20" s="47" t="n">
        <v>715</v>
      </c>
      <c r="E20" s="47"/>
      <c r="F20" s="47" t="n">
        <v>759</v>
      </c>
      <c r="G20" s="47" t="n">
        <v>746</v>
      </c>
      <c r="H20" s="47" t="n">
        <v>880</v>
      </c>
      <c r="I20" s="48" t="n">
        <v>-15.3</v>
      </c>
    </row>
    <row r="21" customFormat="false" ht="12.75" hidden="false" customHeight="false" outlineLevel="0" collapsed="false">
      <c r="A21" s="46" t="s">
        <v>50</v>
      </c>
      <c r="B21" s="46" t="s">
        <v>61</v>
      </c>
      <c r="C21" s="47"/>
      <c r="D21" s="47" t="n">
        <v>98</v>
      </c>
      <c r="E21" s="47"/>
      <c r="F21" s="47" t="n">
        <v>98</v>
      </c>
      <c r="G21" s="47" t="n">
        <v>98</v>
      </c>
      <c r="H21" s="47" t="n">
        <v>39</v>
      </c>
      <c r="I21" s="48" t="n">
        <v>149</v>
      </c>
    </row>
    <row r="22" customFormat="false" ht="12.75" hidden="false" customHeight="false" outlineLevel="0" collapsed="false">
      <c r="A22" s="46" t="s">
        <v>50</v>
      </c>
      <c r="B22" s="46" t="s">
        <v>62</v>
      </c>
      <c r="C22" s="47"/>
      <c r="D22" s="47" t="n">
        <v>626</v>
      </c>
      <c r="E22" s="47"/>
      <c r="F22" s="47" t="n">
        <v>626</v>
      </c>
      <c r="G22" s="47" t="n">
        <v>626</v>
      </c>
      <c r="H22" s="47" t="n">
        <v>486</v>
      </c>
      <c r="I22" s="48" t="n">
        <v>29</v>
      </c>
    </row>
    <row r="23" customFormat="false" ht="12.75" hidden="false" customHeight="false" outlineLevel="0" collapsed="false">
      <c r="A23" s="46" t="s">
        <v>50</v>
      </c>
      <c r="B23" s="46" t="s">
        <v>63</v>
      </c>
      <c r="C23" s="47"/>
      <c r="D23" s="47"/>
      <c r="E23" s="47"/>
      <c r="F23" s="47"/>
      <c r="G23" s="47"/>
      <c r="H23" s="47" t="n">
        <v>19</v>
      </c>
      <c r="I23" s="48" t="n">
        <v>-100</v>
      </c>
    </row>
    <row r="24" customFormat="false" ht="12.75" hidden="false" customHeight="false" outlineLevel="0" collapsed="false">
      <c r="A24" s="46" t="s">
        <v>50</v>
      </c>
      <c r="B24" s="46" t="s">
        <v>64</v>
      </c>
      <c r="C24" s="47"/>
      <c r="D24" s="47" t="n">
        <v>40</v>
      </c>
      <c r="E24" s="47"/>
      <c r="F24" s="47" t="n">
        <v>40</v>
      </c>
      <c r="G24" s="47" t="n">
        <v>40</v>
      </c>
      <c r="H24" s="47" t="n">
        <v>20</v>
      </c>
      <c r="I24" s="48" t="n">
        <v>102.7</v>
      </c>
    </row>
    <row r="25" customFormat="false" ht="12.75" hidden="false" customHeight="false" outlineLevel="0" collapsed="false">
      <c r="A25" s="46" t="s">
        <v>50</v>
      </c>
      <c r="B25" s="46" t="s">
        <v>65</v>
      </c>
      <c r="C25" s="47"/>
      <c r="D25" s="47" t="n">
        <v>138</v>
      </c>
      <c r="E25" s="47"/>
      <c r="F25" s="47" t="n">
        <v>138</v>
      </c>
      <c r="G25" s="47" t="n">
        <v>138</v>
      </c>
      <c r="H25" s="47" t="n">
        <v>59</v>
      </c>
      <c r="I25" s="48" t="n">
        <v>135.2</v>
      </c>
    </row>
    <row r="26" customFormat="false" ht="12.75" hidden="false" customHeight="false" outlineLevel="0" collapsed="false">
      <c r="A26" s="46" t="s">
        <v>50</v>
      </c>
      <c r="B26" s="46" t="s">
        <v>66</v>
      </c>
      <c r="C26" s="47"/>
      <c r="D26" s="47" t="n">
        <v>19</v>
      </c>
      <c r="E26" s="47"/>
      <c r="F26" s="47" t="n">
        <v>19</v>
      </c>
      <c r="G26" s="47" t="n">
        <v>19</v>
      </c>
      <c r="H26" s="47" t="n">
        <v>39</v>
      </c>
      <c r="I26" s="48" t="n">
        <v>-50.5</v>
      </c>
    </row>
    <row r="27" customFormat="false" ht="12.75" hidden="false" customHeight="false" outlineLevel="0" collapsed="false">
      <c r="A27" s="46" t="s">
        <v>50</v>
      </c>
      <c r="B27" s="46" t="s">
        <v>67</v>
      </c>
      <c r="C27" s="47"/>
      <c r="D27" s="47" t="n">
        <v>19</v>
      </c>
      <c r="E27" s="47"/>
      <c r="F27" s="47" t="n">
        <v>19</v>
      </c>
      <c r="G27" s="47" t="n">
        <v>19</v>
      </c>
      <c r="H27" s="47" t="n">
        <v>19</v>
      </c>
      <c r="I27" s="48" t="n">
        <v>-3.2</v>
      </c>
    </row>
    <row r="28" customFormat="false" ht="12.75" hidden="false" customHeight="false" outlineLevel="0" collapsed="false">
      <c r="A28" s="46" t="s">
        <v>50</v>
      </c>
      <c r="B28" s="46" t="s">
        <v>68</v>
      </c>
      <c r="C28" s="47"/>
      <c r="D28" s="47" t="n">
        <v>19</v>
      </c>
      <c r="E28" s="47"/>
      <c r="F28" s="47" t="n">
        <v>19</v>
      </c>
      <c r="G28" s="47" t="n">
        <v>19</v>
      </c>
      <c r="H28" s="47"/>
      <c r="I28" s="48"/>
    </row>
    <row r="29" customFormat="false" ht="12.75" hidden="false" customHeight="false" outlineLevel="0" collapsed="false">
      <c r="A29" s="46" t="s">
        <v>50</v>
      </c>
      <c r="B29" s="46" t="s">
        <v>69</v>
      </c>
      <c r="C29" s="47"/>
      <c r="D29" s="47" t="n">
        <v>1255</v>
      </c>
      <c r="E29" s="47"/>
      <c r="F29" s="47" t="n">
        <v>1255</v>
      </c>
      <c r="G29" s="47" t="n">
        <v>1255</v>
      </c>
      <c r="H29" s="47" t="n">
        <v>1104</v>
      </c>
      <c r="I29" s="48" t="n">
        <v>13.6</v>
      </c>
    </row>
    <row r="30" customFormat="false" ht="12.75" hidden="false" customHeight="false" outlineLevel="0" collapsed="false">
      <c r="A30" s="52" t="s">
        <v>70</v>
      </c>
      <c r="B30" s="52"/>
      <c r="C30" s="53" t="n">
        <v>731</v>
      </c>
      <c r="D30" s="53" t="n">
        <v>4351</v>
      </c>
      <c r="E30" s="53"/>
      <c r="F30" s="53" t="n">
        <v>5082</v>
      </c>
      <c r="G30" s="53" t="n">
        <v>4889</v>
      </c>
      <c r="H30" s="53" t="n">
        <v>3773</v>
      </c>
      <c r="I30" s="54" t="n">
        <v>29.6</v>
      </c>
    </row>
    <row r="31" customFormat="false" ht="12.75" hidden="false" customHeight="false" outlineLevel="0" collapsed="false">
      <c r="A31" s="46"/>
      <c r="B31" s="46"/>
      <c r="C31" s="47"/>
      <c r="D31" s="47"/>
      <c r="E31" s="47"/>
      <c r="F31" s="47"/>
      <c r="G31" s="47"/>
      <c r="H31" s="47"/>
      <c r="I31" s="48"/>
    </row>
    <row r="32" customFormat="false" ht="12.75" hidden="false" customHeight="false" outlineLevel="0" collapsed="false">
      <c r="A32" s="46" t="s">
        <v>71</v>
      </c>
      <c r="B32" s="46" t="s">
        <v>72</v>
      </c>
      <c r="C32" s="47"/>
      <c r="D32" s="47"/>
      <c r="E32" s="47"/>
      <c r="F32" s="47"/>
      <c r="G32" s="47"/>
      <c r="H32" s="47" t="n">
        <v>39</v>
      </c>
      <c r="I32" s="48" t="n">
        <v>-100</v>
      </c>
    </row>
    <row r="33" customFormat="false" ht="12.75" hidden="false" customHeight="false" outlineLevel="0" collapsed="false">
      <c r="A33" s="46" t="s">
        <v>71</v>
      </c>
      <c r="B33" s="46" t="s">
        <v>73</v>
      </c>
      <c r="C33" s="47"/>
      <c r="D33" s="47" t="n">
        <v>19</v>
      </c>
      <c r="E33" s="47"/>
      <c r="F33" s="47" t="n">
        <v>19</v>
      </c>
      <c r="G33" s="47" t="n">
        <v>19</v>
      </c>
      <c r="H33" s="47"/>
      <c r="I33" s="48"/>
    </row>
    <row r="34" customFormat="false" ht="12.75" hidden="false" customHeight="false" outlineLevel="0" collapsed="false">
      <c r="A34" s="52" t="s">
        <v>74</v>
      </c>
      <c r="B34" s="52"/>
      <c r="C34" s="53"/>
      <c r="D34" s="53" t="n">
        <v>19</v>
      </c>
      <c r="E34" s="53"/>
      <c r="F34" s="53" t="n">
        <v>19</v>
      </c>
      <c r="G34" s="53" t="n">
        <v>19</v>
      </c>
      <c r="H34" s="53" t="n">
        <v>39</v>
      </c>
      <c r="I34" s="54" t="n">
        <v>-50.6</v>
      </c>
    </row>
    <row r="35" customFormat="false" ht="12.75" hidden="false" customHeight="false" outlineLevel="0" collapsed="false">
      <c r="A35" s="46"/>
      <c r="B35" s="46"/>
      <c r="C35" s="47"/>
      <c r="D35" s="47"/>
      <c r="E35" s="47"/>
      <c r="F35" s="47"/>
      <c r="G35" s="47"/>
      <c r="H35" s="47"/>
      <c r="I35" s="48"/>
    </row>
    <row r="36" customFormat="false" ht="12.75" hidden="false" customHeight="false" outlineLevel="0" collapsed="false">
      <c r="A36" s="46" t="s">
        <v>75</v>
      </c>
      <c r="B36" s="46" t="s">
        <v>76</v>
      </c>
      <c r="C36" s="47"/>
      <c r="D36" s="47" t="n">
        <v>275</v>
      </c>
      <c r="E36" s="47"/>
      <c r="F36" s="47" t="n">
        <v>275</v>
      </c>
      <c r="G36" s="47" t="n">
        <v>275</v>
      </c>
      <c r="H36" s="47"/>
      <c r="I36" s="48"/>
    </row>
    <row r="37" customFormat="false" ht="12.75" hidden="false" customHeight="false" outlineLevel="0" collapsed="false">
      <c r="A37" s="52" t="s">
        <v>77</v>
      </c>
      <c r="B37" s="52"/>
      <c r="C37" s="53"/>
      <c r="D37" s="53" t="n">
        <v>275</v>
      </c>
      <c r="E37" s="53"/>
      <c r="F37" s="53" t="n">
        <v>275</v>
      </c>
      <c r="G37" s="53" t="n">
        <v>275</v>
      </c>
      <c r="H37" s="53"/>
      <c r="I37" s="54"/>
    </row>
    <row r="38" customFormat="false" ht="12.75" hidden="false" customHeight="false" outlineLevel="0" collapsed="false">
      <c r="A38" s="46"/>
      <c r="B38" s="46"/>
      <c r="C38" s="47"/>
      <c r="D38" s="47"/>
      <c r="E38" s="47"/>
      <c r="F38" s="47"/>
      <c r="G38" s="47"/>
      <c r="H38" s="47"/>
      <c r="I38" s="48"/>
    </row>
    <row r="39" customFormat="false" ht="12.75" hidden="false" customHeight="false" outlineLevel="0" collapsed="false">
      <c r="A39" s="46" t="s">
        <v>78</v>
      </c>
      <c r="B39" s="46" t="s">
        <v>79</v>
      </c>
      <c r="C39" s="47"/>
      <c r="D39" s="47" t="n">
        <v>235</v>
      </c>
      <c r="E39" s="47"/>
      <c r="F39" s="47" t="n">
        <v>235</v>
      </c>
      <c r="G39" s="47" t="n">
        <v>235</v>
      </c>
      <c r="H39" s="47" t="n">
        <v>39</v>
      </c>
      <c r="I39" s="48" t="n">
        <v>505.9</v>
      </c>
    </row>
    <row r="40" customFormat="false" ht="12.75" hidden="false" customHeight="false" outlineLevel="0" collapsed="false">
      <c r="A40" s="46" t="s">
        <v>78</v>
      </c>
      <c r="B40" s="46" t="s">
        <v>80</v>
      </c>
      <c r="C40" s="47"/>
      <c r="D40" s="47" t="n">
        <v>39</v>
      </c>
      <c r="E40" s="47"/>
      <c r="F40" s="47" t="n">
        <v>39</v>
      </c>
      <c r="G40" s="47" t="n">
        <v>39</v>
      </c>
      <c r="H40" s="47" t="n">
        <v>19</v>
      </c>
      <c r="I40" s="48" t="n">
        <v>106.8</v>
      </c>
    </row>
    <row r="41" customFormat="false" ht="12.75" hidden="false" customHeight="false" outlineLevel="0" collapsed="false">
      <c r="A41" s="46" t="s">
        <v>78</v>
      </c>
      <c r="B41" s="46" t="s">
        <v>81</v>
      </c>
      <c r="C41" s="47"/>
      <c r="D41" s="47" t="n">
        <v>58</v>
      </c>
      <c r="E41" s="47"/>
      <c r="F41" s="47" t="n">
        <v>58</v>
      </c>
      <c r="G41" s="47" t="n">
        <v>58</v>
      </c>
      <c r="H41" s="47"/>
      <c r="I41" s="48"/>
    </row>
    <row r="42" customFormat="false" ht="12.75" hidden="false" customHeight="false" outlineLevel="0" collapsed="false">
      <c r="A42" s="52" t="s">
        <v>82</v>
      </c>
      <c r="B42" s="52"/>
      <c r="C42" s="53"/>
      <c r="D42" s="53" t="n">
        <v>332</v>
      </c>
      <c r="E42" s="53"/>
      <c r="F42" s="53" t="n">
        <v>332</v>
      </c>
      <c r="G42" s="53" t="n">
        <v>332</v>
      </c>
      <c r="H42" s="53" t="n">
        <v>58</v>
      </c>
      <c r="I42" s="54" t="n">
        <v>475.8</v>
      </c>
    </row>
    <row r="43" customFormat="false" ht="12.75" hidden="false" customHeight="false" outlineLevel="0" collapsed="false">
      <c r="A43" s="46"/>
      <c r="B43" s="46"/>
      <c r="C43" s="47"/>
      <c r="D43" s="47"/>
      <c r="E43" s="47"/>
      <c r="F43" s="47"/>
      <c r="G43" s="47"/>
      <c r="H43" s="47"/>
      <c r="I43" s="48"/>
    </row>
    <row r="44" customFormat="false" ht="12.75" hidden="false" customHeight="false" outlineLevel="0" collapsed="false">
      <c r="A44" s="46" t="s">
        <v>83</v>
      </c>
      <c r="B44" s="46" t="s">
        <v>84</v>
      </c>
      <c r="C44" s="47"/>
      <c r="D44" s="47" t="n">
        <v>17</v>
      </c>
      <c r="E44" s="47"/>
      <c r="F44" s="47" t="n">
        <v>17</v>
      </c>
      <c r="G44" s="47" t="n">
        <v>17</v>
      </c>
      <c r="H44" s="47"/>
      <c r="I44" s="48"/>
    </row>
    <row r="45" customFormat="false" ht="12.75" hidden="false" customHeight="false" outlineLevel="0" collapsed="false">
      <c r="A45" s="46" t="s">
        <v>83</v>
      </c>
      <c r="B45" s="46" t="s">
        <v>85</v>
      </c>
      <c r="C45" s="47"/>
      <c r="D45" s="47" t="n">
        <v>211</v>
      </c>
      <c r="E45" s="47"/>
      <c r="F45" s="47" t="n">
        <v>211</v>
      </c>
      <c r="G45" s="47" t="n">
        <v>211</v>
      </c>
      <c r="H45" s="47" t="n">
        <v>146</v>
      </c>
      <c r="I45" s="48" t="n">
        <v>45</v>
      </c>
    </row>
    <row r="46" customFormat="false" ht="12.75" hidden="false" customHeight="false" outlineLevel="0" collapsed="false">
      <c r="A46" s="52" t="s">
        <v>86</v>
      </c>
      <c r="B46" s="52"/>
      <c r="C46" s="53"/>
      <c r="D46" s="53" t="n">
        <v>228</v>
      </c>
      <c r="E46" s="53"/>
      <c r="F46" s="53" t="n">
        <v>228</v>
      </c>
      <c r="G46" s="53" t="n">
        <v>228</v>
      </c>
      <c r="H46" s="53" t="n">
        <v>146</v>
      </c>
      <c r="I46" s="54" t="n">
        <v>56.9</v>
      </c>
    </row>
    <row r="47" customFormat="false" ht="12.75" hidden="false" customHeight="false" outlineLevel="0" collapsed="false">
      <c r="A47" s="46"/>
      <c r="B47" s="46"/>
      <c r="C47" s="47"/>
      <c r="D47" s="47"/>
      <c r="E47" s="47"/>
      <c r="F47" s="47"/>
      <c r="G47" s="47"/>
      <c r="H47" s="47"/>
      <c r="I47" s="48"/>
    </row>
    <row r="48" customFormat="false" ht="12.75" hidden="false" customHeight="false" outlineLevel="0" collapsed="false">
      <c r="A48" s="46" t="s">
        <v>87</v>
      </c>
      <c r="B48" s="46" t="s">
        <v>88</v>
      </c>
      <c r="C48" s="47" t="n">
        <v>3033</v>
      </c>
      <c r="D48" s="47" t="n">
        <v>2701</v>
      </c>
      <c r="E48" s="47"/>
      <c r="F48" s="47" t="n">
        <v>5733</v>
      </c>
      <c r="G48" s="47" t="n">
        <v>4963</v>
      </c>
      <c r="H48" s="47" t="n">
        <v>5409</v>
      </c>
      <c r="I48" s="48" t="n">
        <v>-8.2</v>
      </c>
    </row>
    <row r="49" customFormat="false" ht="12.75" hidden="false" customHeight="false" outlineLevel="0" collapsed="false">
      <c r="A49" s="46" t="s">
        <v>87</v>
      </c>
      <c r="B49" s="46" t="s">
        <v>89</v>
      </c>
      <c r="C49" s="47" t="n">
        <v>0</v>
      </c>
      <c r="D49" s="47" t="n">
        <v>255</v>
      </c>
      <c r="E49" s="47"/>
      <c r="F49" s="47" t="n">
        <v>255</v>
      </c>
      <c r="G49" s="47" t="n">
        <v>255</v>
      </c>
      <c r="H49" s="47" t="n">
        <v>141</v>
      </c>
      <c r="I49" s="48" t="n">
        <v>81.2</v>
      </c>
    </row>
    <row r="50" customFormat="false" ht="12.75" hidden="false" customHeight="false" outlineLevel="0" collapsed="false">
      <c r="A50" s="46" t="s">
        <v>87</v>
      </c>
      <c r="B50" s="46" t="s">
        <v>90</v>
      </c>
      <c r="C50" s="47" t="n">
        <v>17</v>
      </c>
      <c r="D50" s="47" t="n">
        <v>19</v>
      </c>
      <c r="E50" s="47"/>
      <c r="F50" s="47" t="n">
        <v>36</v>
      </c>
      <c r="G50" s="47" t="n">
        <v>32</v>
      </c>
      <c r="H50" s="47"/>
      <c r="I50" s="48"/>
    </row>
    <row r="51" customFormat="false" ht="12.75" hidden="false" customHeight="false" outlineLevel="0" collapsed="false">
      <c r="A51" s="52" t="s">
        <v>91</v>
      </c>
      <c r="B51" s="52"/>
      <c r="C51" s="53" t="n">
        <v>3050</v>
      </c>
      <c r="D51" s="53" t="n">
        <v>2974</v>
      </c>
      <c r="E51" s="53"/>
      <c r="F51" s="53" t="n">
        <v>6025</v>
      </c>
      <c r="G51" s="53" t="n">
        <v>5250</v>
      </c>
      <c r="H51" s="53" t="n">
        <v>5550</v>
      </c>
      <c r="I51" s="54" t="n">
        <v>-5.4</v>
      </c>
    </row>
    <row r="52" customFormat="false" ht="12.75" hidden="false" customHeight="false" outlineLevel="0" collapsed="false">
      <c r="A52" s="46"/>
      <c r="B52" s="46"/>
      <c r="C52" s="47"/>
      <c r="D52" s="47"/>
      <c r="E52" s="47"/>
      <c r="F52" s="47"/>
      <c r="G52" s="47"/>
      <c r="H52" s="47"/>
      <c r="I52" s="48"/>
    </row>
    <row r="53" customFormat="false" ht="12.75" hidden="false" customHeight="false" outlineLevel="0" collapsed="false">
      <c r="A53" s="46" t="s">
        <v>92</v>
      </c>
      <c r="B53" s="46" t="s">
        <v>93</v>
      </c>
      <c r="C53" s="47" t="n">
        <v>39</v>
      </c>
      <c r="D53" s="47" t="n">
        <v>137</v>
      </c>
      <c r="E53" s="47"/>
      <c r="F53" s="47" t="n">
        <v>177</v>
      </c>
      <c r="G53" s="47" t="n">
        <v>165</v>
      </c>
      <c r="H53" s="47" t="n">
        <v>287</v>
      </c>
      <c r="I53" s="48" t="n">
        <v>-42.6</v>
      </c>
    </row>
    <row r="54" customFormat="false" ht="12.75" hidden="false" customHeight="false" outlineLevel="0" collapsed="false">
      <c r="A54" s="52" t="s">
        <v>94</v>
      </c>
      <c r="B54" s="52"/>
      <c r="C54" s="53" t="n">
        <v>39</v>
      </c>
      <c r="D54" s="53" t="n">
        <v>137</v>
      </c>
      <c r="E54" s="53"/>
      <c r="F54" s="53" t="n">
        <v>177</v>
      </c>
      <c r="G54" s="53" t="n">
        <v>165</v>
      </c>
      <c r="H54" s="53" t="n">
        <v>287</v>
      </c>
      <c r="I54" s="54" t="n">
        <v>-42.6</v>
      </c>
    </row>
    <row r="55" customFormat="false" ht="12.75" hidden="false" customHeight="false" outlineLevel="0" collapsed="false">
      <c r="A55" s="46"/>
      <c r="B55" s="46"/>
      <c r="C55" s="47"/>
      <c r="D55" s="47"/>
      <c r="E55" s="47"/>
      <c r="F55" s="47"/>
      <c r="G55" s="47"/>
      <c r="H55" s="47"/>
      <c r="I55" s="48"/>
    </row>
    <row r="56" customFormat="false" ht="12.75" hidden="false" customHeight="false" outlineLevel="0" collapsed="false">
      <c r="A56" s="46" t="s">
        <v>95</v>
      </c>
      <c r="B56" s="46" t="s">
        <v>96</v>
      </c>
      <c r="C56" s="47"/>
      <c r="D56" s="47" t="n">
        <v>20</v>
      </c>
      <c r="E56" s="47"/>
      <c r="F56" s="47" t="n">
        <v>20</v>
      </c>
      <c r="G56" s="47" t="n">
        <v>20</v>
      </c>
      <c r="H56" s="47"/>
      <c r="I56" s="48"/>
    </row>
    <row r="57" customFormat="false" ht="12.75" hidden="false" customHeight="false" outlineLevel="0" collapsed="false">
      <c r="A57" s="46" t="s">
        <v>95</v>
      </c>
      <c r="B57" s="46" t="s">
        <v>97</v>
      </c>
      <c r="C57" s="47" t="n">
        <v>253</v>
      </c>
      <c r="D57" s="47" t="n">
        <v>3757</v>
      </c>
      <c r="E57" s="47"/>
      <c r="F57" s="47" t="n">
        <v>4010</v>
      </c>
      <c r="G57" s="47" t="n">
        <v>3945</v>
      </c>
      <c r="H57" s="47" t="n">
        <v>2879</v>
      </c>
      <c r="I57" s="48" t="n">
        <v>37</v>
      </c>
    </row>
    <row r="58" customFormat="false" ht="12.75" hidden="false" customHeight="false" outlineLevel="0" collapsed="false">
      <c r="A58" s="46" t="s">
        <v>95</v>
      </c>
      <c r="B58" s="46" t="s">
        <v>98</v>
      </c>
      <c r="C58" s="47"/>
      <c r="D58" s="47" t="n">
        <v>40</v>
      </c>
      <c r="E58" s="47"/>
      <c r="F58" s="47" t="n">
        <v>40</v>
      </c>
      <c r="G58" s="47" t="n">
        <v>40</v>
      </c>
      <c r="H58" s="47"/>
      <c r="I58" s="48"/>
    </row>
    <row r="59" customFormat="false" ht="12.75" hidden="false" customHeight="false" outlineLevel="0" collapsed="false">
      <c r="A59" s="46" t="s">
        <v>95</v>
      </c>
      <c r="B59" s="46" t="s">
        <v>99</v>
      </c>
      <c r="C59" s="47"/>
      <c r="D59" s="47" t="n">
        <v>649</v>
      </c>
      <c r="E59" s="47"/>
      <c r="F59" s="47" t="n">
        <v>649</v>
      </c>
      <c r="G59" s="47" t="n">
        <v>649</v>
      </c>
      <c r="H59" s="47" t="n">
        <v>725</v>
      </c>
      <c r="I59" s="48" t="n">
        <v>-10.5</v>
      </c>
    </row>
    <row r="60" customFormat="false" ht="12.75" hidden="false" customHeight="false" outlineLevel="0" collapsed="false">
      <c r="A60" s="46" t="s">
        <v>95</v>
      </c>
      <c r="B60" s="46" t="s">
        <v>100</v>
      </c>
      <c r="C60" s="47"/>
      <c r="D60" s="47" t="n">
        <v>10</v>
      </c>
      <c r="E60" s="47"/>
      <c r="F60" s="47" t="n">
        <v>10</v>
      </c>
      <c r="G60" s="47" t="n">
        <v>10</v>
      </c>
      <c r="H60" s="47" t="n">
        <v>20</v>
      </c>
      <c r="I60" s="48" t="n">
        <v>-50.2</v>
      </c>
    </row>
    <row r="61" customFormat="false" ht="12.75" hidden="false" customHeight="false" outlineLevel="0" collapsed="false">
      <c r="A61" s="46" t="s">
        <v>95</v>
      </c>
      <c r="B61" s="46" t="s">
        <v>101</v>
      </c>
      <c r="C61" s="47"/>
      <c r="D61" s="47" t="n">
        <v>19</v>
      </c>
      <c r="E61" s="47"/>
      <c r="F61" s="47" t="n">
        <v>19</v>
      </c>
      <c r="G61" s="47" t="n">
        <v>19</v>
      </c>
      <c r="H61" s="47"/>
      <c r="I61" s="48"/>
    </row>
    <row r="62" customFormat="false" ht="12.75" hidden="false" customHeight="false" outlineLevel="0" collapsed="false">
      <c r="A62" s="46" t="s">
        <v>95</v>
      </c>
      <c r="B62" s="46" t="s">
        <v>102</v>
      </c>
      <c r="C62" s="47"/>
      <c r="D62" s="47" t="n">
        <v>134</v>
      </c>
      <c r="E62" s="47"/>
      <c r="F62" s="47" t="n">
        <v>134</v>
      </c>
      <c r="G62" s="47" t="n">
        <v>134</v>
      </c>
      <c r="H62" s="47" t="n">
        <v>703</v>
      </c>
      <c r="I62" s="48" t="n">
        <v>-81</v>
      </c>
    </row>
    <row r="63" customFormat="false" ht="12.75" hidden="false" customHeight="false" outlineLevel="0" collapsed="false">
      <c r="A63" s="52" t="s">
        <v>103</v>
      </c>
      <c r="B63" s="52"/>
      <c r="C63" s="53" t="n">
        <v>253</v>
      </c>
      <c r="D63" s="53" t="n">
        <v>4628</v>
      </c>
      <c r="E63" s="53"/>
      <c r="F63" s="53" t="n">
        <v>4881</v>
      </c>
      <c r="G63" s="53" t="n">
        <v>4816</v>
      </c>
      <c r="H63" s="53" t="n">
        <v>4327</v>
      </c>
      <c r="I63" s="54" t="n">
        <v>11.3</v>
      </c>
    </row>
    <row r="64" customFormat="false" ht="12.75" hidden="false" customHeight="false" outlineLevel="0" collapsed="false">
      <c r="A64" s="46"/>
      <c r="B64" s="46"/>
      <c r="C64" s="47"/>
      <c r="D64" s="47"/>
      <c r="E64" s="47"/>
      <c r="F64" s="47"/>
      <c r="G64" s="47"/>
      <c r="H64" s="47"/>
      <c r="I64" s="48"/>
    </row>
    <row r="65" customFormat="false" ht="12.75" hidden="false" customHeight="false" outlineLevel="0" collapsed="false">
      <c r="A65" s="46" t="s">
        <v>104</v>
      </c>
      <c r="B65" s="46" t="s">
        <v>105</v>
      </c>
      <c r="C65" s="47"/>
      <c r="D65" s="47" t="n">
        <v>20</v>
      </c>
      <c r="E65" s="47"/>
      <c r="F65" s="47" t="n">
        <v>20</v>
      </c>
      <c r="G65" s="47" t="n">
        <v>20</v>
      </c>
      <c r="H65" s="47" t="n">
        <v>58</v>
      </c>
      <c r="I65" s="48" t="n">
        <v>-66.3</v>
      </c>
    </row>
    <row r="66" customFormat="false" ht="12.75" hidden="false" customHeight="false" outlineLevel="0" collapsed="false">
      <c r="A66" s="46" t="s">
        <v>104</v>
      </c>
      <c r="B66" s="46" t="s">
        <v>106</v>
      </c>
      <c r="C66" s="47"/>
      <c r="D66" s="47"/>
      <c r="E66" s="47"/>
      <c r="F66" s="47"/>
      <c r="G66" s="47"/>
      <c r="H66" s="47" t="n">
        <v>19</v>
      </c>
      <c r="I66" s="48" t="n">
        <v>-100</v>
      </c>
    </row>
    <row r="67" customFormat="false" ht="12.75" hidden="false" customHeight="false" outlineLevel="0" collapsed="false">
      <c r="A67" s="46" t="s">
        <v>104</v>
      </c>
      <c r="B67" s="46" t="s">
        <v>107</v>
      </c>
      <c r="C67" s="47"/>
      <c r="D67" s="47" t="n">
        <v>39</v>
      </c>
      <c r="E67" s="47"/>
      <c r="F67" s="47" t="n">
        <v>39</v>
      </c>
      <c r="G67" s="47" t="n">
        <v>39</v>
      </c>
      <c r="H67" s="47" t="n">
        <v>19</v>
      </c>
      <c r="I67" s="48" t="n">
        <v>102.4</v>
      </c>
    </row>
    <row r="68" customFormat="false" ht="12.75" hidden="false" customHeight="false" outlineLevel="0" collapsed="false">
      <c r="A68" s="52" t="s">
        <v>108</v>
      </c>
      <c r="B68" s="52"/>
      <c r="C68" s="53"/>
      <c r="D68" s="53" t="n">
        <v>59</v>
      </c>
      <c r="E68" s="53"/>
      <c r="F68" s="53" t="n">
        <v>59</v>
      </c>
      <c r="G68" s="53" t="n">
        <v>59</v>
      </c>
      <c r="H68" s="53" t="n">
        <v>97</v>
      </c>
      <c r="I68" s="54" t="n">
        <v>-39.1</v>
      </c>
    </row>
    <row r="69" customFormat="false" ht="12.75" hidden="false" customHeight="false" outlineLevel="0" collapsed="false">
      <c r="A69" s="46"/>
      <c r="B69" s="46"/>
      <c r="C69" s="47"/>
      <c r="D69" s="47"/>
      <c r="E69" s="47"/>
      <c r="F69" s="47"/>
      <c r="G69" s="47"/>
      <c r="H69" s="47"/>
      <c r="I69" s="48"/>
    </row>
    <row r="70" customFormat="false" ht="12.75" hidden="false" customHeight="false" outlineLevel="0" collapsed="false">
      <c r="A70" s="52" t="s">
        <v>109</v>
      </c>
      <c r="B70" s="52"/>
      <c r="C70" s="53" t="n">
        <v>4073</v>
      </c>
      <c r="D70" s="53" t="n">
        <v>13054</v>
      </c>
      <c r="E70" s="53"/>
      <c r="F70" s="53" t="n">
        <v>17126</v>
      </c>
      <c r="G70" s="53" t="n">
        <v>16082</v>
      </c>
      <c r="H70" s="53" t="n">
        <v>14352</v>
      </c>
      <c r="I70" s="54" t="n">
        <v>12.1</v>
      </c>
    </row>
    <row r="71" customFormat="false" ht="12.75" hidden="false" customHeight="false" outlineLevel="0" collapsed="false">
      <c r="A71" s="46"/>
      <c r="B71" s="46"/>
      <c r="C71" s="47"/>
      <c r="D71" s="47"/>
      <c r="E71" s="47"/>
      <c r="F71" s="47"/>
      <c r="G71" s="47"/>
      <c r="H71" s="47"/>
      <c r="I71" s="48"/>
    </row>
    <row r="72" customFormat="false" ht="12.75" hidden="false" customHeight="false" outlineLevel="0" collapsed="false">
      <c r="A72" s="55" t="s">
        <v>110</v>
      </c>
      <c r="B72" s="55"/>
      <c r="C72" s="55"/>
      <c r="D72" s="55"/>
      <c r="E72" s="55"/>
      <c r="F72" s="55"/>
      <c r="G72" s="55"/>
      <c r="H72" s="55"/>
      <c r="I72" s="55"/>
    </row>
    <row r="73" customFormat="false" ht="12.75" hidden="false" customHeight="false" outlineLevel="0" collapsed="false">
      <c r="A73" s="55" t="s">
        <v>111</v>
      </c>
      <c r="B73" s="55"/>
      <c r="C73" s="55"/>
      <c r="D73" s="55"/>
      <c r="E73" s="55"/>
      <c r="F73" s="55"/>
      <c r="G73" s="55"/>
      <c r="H73" s="55"/>
      <c r="I73" s="55"/>
    </row>
    <row r="74" customFormat="false" ht="12.75" hidden="false" customHeight="false" outlineLevel="0" collapsed="false">
      <c r="A74" s="55" t="s">
        <v>112</v>
      </c>
      <c r="B74" s="55"/>
      <c r="C74" s="55"/>
      <c r="D74" s="55"/>
      <c r="E74" s="55"/>
      <c r="F74" s="55"/>
      <c r="G74" s="55"/>
      <c r="H74" s="55"/>
      <c r="I74" s="55"/>
    </row>
    <row r="75" customFormat="false" ht="12.75" hidden="false" customHeight="false" outlineLevel="0" collapsed="false">
      <c r="A75" s="55" t="s">
        <v>113</v>
      </c>
      <c r="B75" s="55"/>
      <c r="C75" s="55"/>
      <c r="D75" s="55"/>
      <c r="E75" s="55"/>
      <c r="F75" s="55"/>
      <c r="G75" s="55"/>
      <c r="H75" s="55"/>
      <c r="I75" s="55"/>
    </row>
  </sheetData>
  <mergeCells count="7">
    <mergeCell ref="A1:I1"/>
    <mergeCell ref="A2:I2"/>
    <mergeCell ref="A3:I3"/>
    <mergeCell ref="A72:I72"/>
    <mergeCell ref="A73:I73"/>
    <mergeCell ref="A74:I74"/>
    <mergeCell ref="A75:I75"/>
  </mergeCells>
  <printOptions headings="false" gridLines="false" gridLinesSet="true" horizontalCentered="true" verticalCentered="false"/>
  <pageMargins left="0.39375" right="0.39375" top="0.7875" bottom="0.197222222222222" header="0.39375" footer="0.393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&amp;C&amp;"Arial,Grassetto"&amp;14Beef + Lamb New Zealand 
Economic Service&amp;R&amp;D
&amp;T</oddHeader>
    <oddFooter>&amp;L&amp;F[&amp;A]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5" topLeftCell="C6" activePane="bottomRight" state="frozen"/>
      <selection pane="topLeft" activeCell="A1" activeCellId="0" sqref="A1"/>
      <selection pane="topRight" activeCell="C1" activeCellId="0" sqref="C1"/>
      <selection pane="bottomLeft" activeCell="A6" activeCellId="0" sqref="A6"/>
      <selection pane="bottomRight" activeCell="C6" activeCellId="0" sqref="C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17.71"/>
    <col collapsed="false" customWidth="true" hidden="false" outlineLevel="0" max="2" min="2" style="0" width="22.28"/>
    <col collapsed="false" customWidth="true" hidden="false" outlineLevel="0" max="7" min="3" style="0" width="9.71"/>
  </cols>
  <sheetData>
    <row r="1" customFormat="false" ht="18" hidden="false" customHeight="false" outlineLevel="0" collapsed="false">
      <c r="A1" s="43" t="s">
        <v>29</v>
      </c>
      <c r="B1" s="43"/>
      <c r="C1" s="43"/>
      <c r="D1" s="43"/>
      <c r="E1" s="43"/>
      <c r="F1" s="43"/>
      <c r="G1" s="43"/>
      <c r="H1" s="43"/>
    </row>
    <row r="2" customFormat="false" ht="15.75" hidden="false" customHeight="false" outlineLevel="0" collapsed="false">
      <c r="A2" s="44" t="s">
        <v>114</v>
      </c>
      <c r="B2" s="44"/>
      <c r="C2" s="44"/>
      <c r="D2" s="44"/>
      <c r="E2" s="44"/>
      <c r="F2" s="44"/>
      <c r="G2" s="44"/>
      <c r="H2" s="44"/>
    </row>
    <row r="3" customFormat="false" ht="15" hidden="false" customHeight="false" outlineLevel="0" collapsed="false">
      <c r="A3" s="45" t="s">
        <v>35</v>
      </c>
      <c r="B3" s="45"/>
      <c r="C3" s="45"/>
      <c r="D3" s="45"/>
      <c r="E3" s="45"/>
      <c r="F3" s="45"/>
      <c r="G3" s="45"/>
      <c r="H3" s="45"/>
    </row>
    <row r="4" customFormat="false" ht="12.75" hidden="false" customHeight="false" outlineLevel="0" collapsed="false">
      <c r="A4" s="46"/>
      <c r="B4" s="46"/>
      <c r="C4" s="47"/>
      <c r="D4" s="47"/>
      <c r="E4" s="47"/>
      <c r="F4" s="47"/>
      <c r="G4" s="47"/>
      <c r="H4" s="48"/>
    </row>
    <row r="5" customFormat="false" ht="39" hidden="false" customHeight="false" outlineLevel="0" collapsed="false">
      <c r="A5" s="49" t="s">
        <v>36</v>
      </c>
      <c r="B5" s="49" t="s">
        <v>37</v>
      </c>
      <c r="C5" s="50" t="s">
        <v>115</v>
      </c>
      <c r="D5" s="50" t="s">
        <v>116</v>
      </c>
      <c r="E5" s="50" t="s">
        <v>117</v>
      </c>
      <c r="F5" s="50" t="s">
        <v>118</v>
      </c>
      <c r="G5" s="50" t="s">
        <v>119</v>
      </c>
      <c r="H5" s="51" t="s">
        <v>120</v>
      </c>
    </row>
    <row r="6" customFormat="false" ht="12.75" hidden="false" customHeight="false" outlineLevel="0" collapsed="false">
      <c r="A6" s="46" t="s">
        <v>45</v>
      </c>
      <c r="B6" s="46" t="s">
        <v>46</v>
      </c>
      <c r="C6" s="47"/>
      <c r="D6" s="47"/>
      <c r="E6" s="47"/>
      <c r="F6" s="47"/>
      <c r="G6" s="47" t="n">
        <v>257</v>
      </c>
      <c r="H6" s="48" t="n">
        <v>-100</v>
      </c>
    </row>
    <row r="7" customFormat="false" ht="12.75" hidden="false" customHeight="false" outlineLevel="0" collapsed="false">
      <c r="A7" s="46" t="s">
        <v>45</v>
      </c>
      <c r="B7" s="46" t="s">
        <v>47</v>
      </c>
      <c r="C7" s="47"/>
      <c r="D7" s="47" t="n">
        <v>108</v>
      </c>
      <c r="E7" s="47"/>
      <c r="F7" s="47" t="n">
        <v>108</v>
      </c>
      <c r="G7" s="47" t="n">
        <v>77</v>
      </c>
      <c r="H7" s="48" t="n">
        <v>39.9</v>
      </c>
    </row>
    <row r="8" customFormat="false" ht="12.75" hidden="false" customHeight="false" outlineLevel="0" collapsed="false">
      <c r="A8" s="46" t="s">
        <v>45</v>
      </c>
      <c r="B8" s="46" t="s">
        <v>48</v>
      </c>
      <c r="C8" s="47"/>
      <c r="D8" s="47" t="n">
        <v>138</v>
      </c>
      <c r="E8" s="47"/>
      <c r="F8" s="47" t="n">
        <v>138</v>
      </c>
      <c r="G8" s="47"/>
      <c r="H8" s="48"/>
    </row>
    <row r="9" customFormat="false" ht="12.75" hidden="false" customHeight="false" outlineLevel="0" collapsed="false">
      <c r="A9" s="52" t="s">
        <v>49</v>
      </c>
      <c r="B9" s="52"/>
      <c r="C9" s="53"/>
      <c r="D9" s="53" t="n">
        <v>245</v>
      </c>
      <c r="E9" s="53"/>
      <c r="F9" s="53" t="n">
        <v>245</v>
      </c>
      <c r="G9" s="53" t="n">
        <v>334</v>
      </c>
      <c r="H9" s="54" t="n">
        <v>-26.5</v>
      </c>
    </row>
    <row r="10" customFormat="false" ht="12.75" hidden="false" customHeight="false" outlineLevel="0" collapsed="false">
      <c r="A10" s="46"/>
      <c r="B10" s="46"/>
      <c r="C10" s="47"/>
      <c r="D10" s="47"/>
      <c r="E10" s="47"/>
      <c r="F10" s="47"/>
      <c r="G10" s="47"/>
      <c r="H10" s="48"/>
    </row>
    <row r="11" customFormat="false" ht="12.75" hidden="false" customHeight="false" outlineLevel="0" collapsed="false">
      <c r="A11" s="46" t="s">
        <v>50</v>
      </c>
      <c r="B11" s="46" t="s">
        <v>51</v>
      </c>
      <c r="C11" s="47"/>
      <c r="D11" s="47" t="n">
        <v>166</v>
      </c>
      <c r="E11" s="47"/>
      <c r="F11" s="47" t="n">
        <v>166</v>
      </c>
      <c r="G11" s="47" t="n">
        <v>509</v>
      </c>
      <c r="H11" s="48" t="n">
        <v>-67.3</v>
      </c>
    </row>
    <row r="12" customFormat="false" ht="12.75" hidden="false" customHeight="false" outlineLevel="0" collapsed="false">
      <c r="A12" s="46" t="s">
        <v>50</v>
      </c>
      <c r="B12" s="46" t="s">
        <v>52</v>
      </c>
      <c r="C12" s="47" t="n">
        <v>221</v>
      </c>
      <c r="D12" s="47"/>
      <c r="E12" s="47"/>
      <c r="F12" s="47" t="n">
        <v>221</v>
      </c>
      <c r="G12" s="47" t="n">
        <v>50</v>
      </c>
      <c r="H12" s="48" t="n">
        <v>343</v>
      </c>
    </row>
    <row r="13" customFormat="false" ht="12.75" hidden="false" customHeight="false" outlineLevel="0" collapsed="false">
      <c r="A13" s="46" t="s">
        <v>50</v>
      </c>
      <c r="B13" s="46" t="s">
        <v>53</v>
      </c>
      <c r="C13" s="47" t="n">
        <v>1919</v>
      </c>
      <c r="D13" s="47"/>
      <c r="E13" s="47"/>
      <c r="F13" s="47" t="n">
        <v>1919</v>
      </c>
      <c r="G13" s="47" t="n">
        <v>825</v>
      </c>
      <c r="H13" s="48" t="n">
        <v>132.7</v>
      </c>
    </row>
    <row r="14" customFormat="false" ht="12.75" hidden="false" customHeight="false" outlineLevel="0" collapsed="false">
      <c r="A14" s="46" t="s">
        <v>50</v>
      </c>
      <c r="B14" s="46" t="s">
        <v>54</v>
      </c>
      <c r="C14" s="47" t="n">
        <v>81</v>
      </c>
      <c r="D14" s="47" t="n">
        <v>1878</v>
      </c>
      <c r="E14" s="47"/>
      <c r="F14" s="47" t="n">
        <v>1959</v>
      </c>
      <c r="G14" s="47" t="n">
        <v>382</v>
      </c>
      <c r="H14" s="48" t="n">
        <v>412.9</v>
      </c>
    </row>
    <row r="15" customFormat="false" ht="12.75" hidden="false" customHeight="false" outlineLevel="0" collapsed="false">
      <c r="A15" s="46" t="s">
        <v>50</v>
      </c>
      <c r="B15" s="46" t="s">
        <v>55</v>
      </c>
      <c r="C15" s="47"/>
      <c r="D15" s="47" t="n">
        <v>262</v>
      </c>
      <c r="E15" s="47"/>
      <c r="F15" s="47" t="n">
        <v>262</v>
      </c>
      <c r="G15" s="47" t="n">
        <v>239</v>
      </c>
      <c r="H15" s="48" t="n">
        <v>9.7</v>
      </c>
    </row>
    <row r="16" customFormat="false" ht="12.75" hidden="false" customHeight="false" outlineLevel="0" collapsed="false">
      <c r="A16" s="46" t="s">
        <v>50</v>
      </c>
      <c r="B16" s="46" t="s">
        <v>56</v>
      </c>
      <c r="C16" s="47"/>
      <c r="D16" s="47" t="n">
        <v>1482</v>
      </c>
      <c r="E16" s="47"/>
      <c r="F16" s="47" t="n">
        <v>1482</v>
      </c>
      <c r="G16" s="47" t="n">
        <v>939</v>
      </c>
      <c r="H16" s="48" t="n">
        <v>57.8</v>
      </c>
    </row>
    <row r="17" customFormat="false" ht="12.75" hidden="false" customHeight="false" outlineLevel="0" collapsed="false">
      <c r="A17" s="46" t="s">
        <v>50</v>
      </c>
      <c r="B17" s="46" t="s">
        <v>57</v>
      </c>
      <c r="C17" s="47" t="n">
        <v>105</v>
      </c>
      <c r="D17" s="47" t="n">
        <v>2087</v>
      </c>
      <c r="E17" s="47"/>
      <c r="F17" s="47" t="n">
        <v>2192</v>
      </c>
      <c r="G17" s="47" t="n">
        <v>1289</v>
      </c>
      <c r="H17" s="48" t="n">
        <v>70</v>
      </c>
    </row>
    <row r="18" customFormat="false" ht="12.75" hidden="false" customHeight="false" outlineLevel="0" collapsed="false">
      <c r="A18" s="46" t="s">
        <v>50</v>
      </c>
      <c r="B18" s="46" t="s">
        <v>58</v>
      </c>
      <c r="C18" s="47"/>
      <c r="D18" s="47" t="n">
        <v>96</v>
      </c>
      <c r="E18" s="47"/>
      <c r="F18" s="47" t="n">
        <v>96</v>
      </c>
      <c r="G18" s="47"/>
      <c r="H18" s="48"/>
    </row>
    <row r="19" customFormat="false" ht="12.75" hidden="false" customHeight="false" outlineLevel="0" collapsed="false">
      <c r="A19" s="46" t="s">
        <v>50</v>
      </c>
      <c r="B19" s="46" t="s">
        <v>59</v>
      </c>
      <c r="C19" s="47"/>
      <c r="D19" s="47" t="n">
        <v>116</v>
      </c>
      <c r="E19" s="47"/>
      <c r="F19" s="47" t="n">
        <v>116</v>
      </c>
      <c r="G19" s="47"/>
      <c r="H19" s="48"/>
    </row>
    <row r="20" customFormat="false" ht="12.75" hidden="false" customHeight="false" outlineLevel="0" collapsed="false">
      <c r="A20" s="46" t="s">
        <v>50</v>
      </c>
      <c r="B20" s="46" t="s">
        <v>60</v>
      </c>
      <c r="C20" s="47" t="n">
        <v>676</v>
      </c>
      <c r="D20" s="47" t="n">
        <v>2939</v>
      </c>
      <c r="E20" s="47"/>
      <c r="F20" s="47" t="n">
        <v>3615</v>
      </c>
      <c r="G20" s="47" t="n">
        <v>4190</v>
      </c>
      <c r="H20" s="48" t="n">
        <v>-13.7</v>
      </c>
    </row>
    <row r="21" customFormat="false" ht="12.75" hidden="false" customHeight="false" outlineLevel="0" collapsed="false">
      <c r="A21" s="46" t="s">
        <v>50</v>
      </c>
      <c r="B21" s="46" t="s">
        <v>61</v>
      </c>
      <c r="C21" s="47"/>
      <c r="D21" s="47" t="n">
        <v>479</v>
      </c>
      <c r="E21" s="47"/>
      <c r="F21" s="47" t="n">
        <v>479</v>
      </c>
      <c r="G21" s="47" t="n">
        <v>184</v>
      </c>
      <c r="H21" s="48" t="n">
        <v>159.8</v>
      </c>
    </row>
    <row r="22" customFormat="false" ht="12.75" hidden="false" customHeight="false" outlineLevel="0" collapsed="false">
      <c r="A22" s="46" t="s">
        <v>50</v>
      </c>
      <c r="B22" s="46" t="s">
        <v>62</v>
      </c>
      <c r="C22" s="47"/>
      <c r="D22" s="47" t="n">
        <v>2892</v>
      </c>
      <c r="E22" s="47"/>
      <c r="F22" s="47" t="n">
        <v>2892</v>
      </c>
      <c r="G22" s="47" t="n">
        <v>2167</v>
      </c>
      <c r="H22" s="48" t="n">
        <v>33.5</v>
      </c>
    </row>
    <row r="23" customFormat="false" ht="12.75" hidden="false" customHeight="false" outlineLevel="0" collapsed="false">
      <c r="A23" s="46" t="s">
        <v>50</v>
      </c>
      <c r="B23" s="46" t="s">
        <v>63</v>
      </c>
      <c r="C23" s="47"/>
      <c r="D23" s="47"/>
      <c r="E23" s="47"/>
      <c r="F23" s="47"/>
      <c r="G23" s="47" t="n">
        <v>127</v>
      </c>
      <c r="H23" s="48" t="n">
        <v>-100</v>
      </c>
    </row>
    <row r="24" customFormat="false" ht="12.75" hidden="false" customHeight="false" outlineLevel="0" collapsed="false">
      <c r="A24" s="46" t="s">
        <v>50</v>
      </c>
      <c r="B24" s="46" t="s">
        <v>64</v>
      </c>
      <c r="C24" s="47"/>
      <c r="D24" s="47" t="n">
        <v>213</v>
      </c>
      <c r="E24" s="47"/>
      <c r="F24" s="47" t="n">
        <v>213</v>
      </c>
      <c r="G24" s="47" t="n">
        <v>105</v>
      </c>
      <c r="H24" s="48" t="n">
        <v>103.7</v>
      </c>
    </row>
    <row r="25" customFormat="false" ht="12.75" hidden="false" customHeight="false" outlineLevel="0" collapsed="false">
      <c r="A25" s="46" t="s">
        <v>50</v>
      </c>
      <c r="B25" s="46" t="s">
        <v>65</v>
      </c>
      <c r="C25" s="47"/>
      <c r="D25" s="47" t="n">
        <v>642</v>
      </c>
      <c r="E25" s="47"/>
      <c r="F25" s="47" t="n">
        <v>642</v>
      </c>
      <c r="G25" s="47" t="n">
        <v>181</v>
      </c>
      <c r="H25" s="48" t="n">
        <v>253.7</v>
      </c>
    </row>
    <row r="26" customFormat="false" ht="12.75" hidden="false" customHeight="false" outlineLevel="0" collapsed="false">
      <c r="A26" s="46" t="s">
        <v>50</v>
      </c>
      <c r="B26" s="46" t="s">
        <v>66</v>
      </c>
      <c r="C26" s="47"/>
      <c r="D26" s="47" t="n">
        <v>92</v>
      </c>
      <c r="E26" s="47"/>
      <c r="F26" s="47" t="n">
        <v>92</v>
      </c>
      <c r="G26" s="47" t="n">
        <v>421</v>
      </c>
      <c r="H26" s="48" t="n">
        <v>-78.2</v>
      </c>
    </row>
    <row r="27" customFormat="false" ht="12.75" hidden="false" customHeight="false" outlineLevel="0" collapsed="false">
      <c r="A27" s="46" t="s">
        <v>50</v>
      </c>
      <c r="B27" s="46" t="s">
        <v>67</v>
      </c>
      <c r="C27" s="47"/>
      <c r="D27" s="47" t="n">
        <v>85</v>
      </c>
      <c r="E27" s="47"/>
      <c r="F27" s="47" t="n">
        <v>85</v>
      </c>
      <c r="G27" s="47" t="n">
        <v>89</v>
      </c>
      <c r="H27" s="48" t="n">
        <v>-3.9</v>
      </c>
    </row>
    <row r="28" customFormat="false" ht="12.75" hidden="false" customHeight="false" outlineLevel="0" collapsed="false">
      <c r="A28" s="46" t="s">
        <v>50</v>
      </c>
      <c r="B28" s="46" t="s">
        <v>68</v>
      </c>
      <c r="C28" s="47"/>
      <c r="D28" s="47" t="n">
        <v>112</v>
      </c>
      <c r="E28" s="47"/>
      <c r="F28" s="47" t="n">
        <v>112</v>
      </c>
      <c r="G28" s="47"/>
      <c r="H28" s="48"/>
    </row>
    <row r="29" customFormat="false" ht="12.75" hidden="false" customHeight="false" outlineLevel="0" collapsed="false">
      <c r="A29" s="46" t="s">
        <v>50</v>
      </c>
      <c r="B29" s="46" t="s">
        <v>69</v>
      </c>
      <c r="C29" s="47"/>
      <c r="D29" s="47" t="n">
        <v>5672</v>
      </c>
      <c r="E29" s="47"/>
      <c r="F29" s="47" t="n">
        <v>5672</v>
      </c>
      <c r="G29" s="47" t="n">
        <v>4525</v>
      </c>
      <c r="H29" s="48" t="n">
        <v>25.3</v>
      </c>
    </row>
    <row r="30" customFormat="false" ht="12.75" hidden="false" customHeight="false" outlineLevel="0" collapsed="false">
      <c r="A30" s="52" t="s">
        <v>70</v>
      </c>
      <c r="B30" s="52"/>
      <c r="C30" s="53" t="n">
        <v>3001</v>
      </c>
      <c r="D30" s="53" t="n">
        <v>19213</v>
      </c>
      <c r="E30" s="53"/>
      <c r="F30" s="53" t="n">
        <v>22214</v>
      </c>
      <c r="G30" s="53" t="n">
        <v>16221</v>
      </c>
      <c r="H30" s="54" t="n">
        <v>37</v>
      </c>
    </row>
    <row r="31" customFormat="false" ht="12.75" hidden="false" customHeight="false" outlineLevel="0" collapsed="false">
      <c r="A31" s="46"/>
      <c r="B31" s="46"/>
      <c r="C31" s="47"/>
      <c r="D31" s="47"/>
      <c r="E31" s="47"/>
      <c r="F31" s="47"/>
      <c r="G31" s="47"/>
      <c r="H31" s="48"/>
    </row>
    <row r="32" customFormat="false" ht="12.75" hidden="false" customHeight="false" outlineLevel="0" collapsed="false">
      <c r="A32" s="46" t="s">
        <v>71</v>
      </c>
      <c r="B32" s="46" t="s">
        <v>72</v>
      </c>
      <c r="C32" s="47"/>
      <c r="D32" s="47"/>
      <c r="E32" s="47"/>
      <c r="F32" s="47"/>
      <c r="G32" s="47" t="n">
        <v>154</v>
      </c>
      <c r="H32" s="48" t="n">
        <v>-100</v>
      </c>
    </row>
    <row r="33" customFormat="false" ht="12.75" hidden="false" customHeight="false" outlineLevel="0" collapsed="false">
      <c r="A33" s="46" t="s">
        <v>71</v>
      </c>
      <c r="B33" s="46" t="s">
        <v>73</v>
      </c>
      <c r="C33" s="47"/>
      <c r="D33" s="47" t="n">
        <v>78</v>
      </c>
      <c r="E33" s="47"/>
      <c r="F33" s="47" t="n">
        <v>78</v>
      </c>
      <c r="G33" s="47"/>
      <c r="H33" s="48"/>
    </row>
    <row r="34" customFormat="false" ht="12.75" hidden="false" customHeight="false" outlineLevel="0" collapsed="false">
      <c r="A34" s="52" t="s">
        <v>74</v>
      </c>
      <c r="B34" s="52"/>
      <c r="C34" s="53"/>
      <c r="D34" s="53" t="n">
        <v>78</v>
      </c>
      <c r="E34" s="53"/>
      <c r="F34" s="53" t="n">
        <v>78</v>
      </c>
      <c r="G34" s="53" t="n">
        <v>154</v>
      </c>
      <c r="H34" s="54" t="n">
        <v>-49</v>
      </c>
    </row>
    <row r="35" customFormat="false" ht="12.75" hidden="false" customHeight="false" outlineLevel="0" collapsed="false">
      <c r="A35" s="46"/>
      <c r="B35" s="46"/>
      <c r="C35" s="47"/>
      <c r="D35" s="47"/>
      <c r="E35" s="47"/>
      <c r="F35" s="47"/>
      <c r="G35" s="47"/>
      <c r="H35" s="48"/>
    </row>
    <row r="36" customFormat="false" ht="12.75" hidden="false" customHeight="false" outlineLevel="0" collapsed="false">
      <c r="A36" s="46" t="s">
        <v>75</v>
      </c>
      <c r="B36" s="46" t="s">
        <v>76</v>
      </c>
      <c r="C36" s="47"/>
      <c r="D36" s="47" t="n">
        <v>1106</v>
      </c>
      <c r="E36" s="47"/>
      <c r="F36" s="47" t="n">
        <v>1106</v>
      </c>
      <c r="G36" s="47"/>
      <c r="H36" s="48"/>
    </row>
    <row r="37" customFormat="false" ht="12.75" hidden="false" customHeight="false" outlineLevel="0" collapsed="false">
      <c r="A37" s="52" t="s">
        <v>77</v>
      </c>
      <c r="B37" s="52"/>
      <c r="C37" s="53"/>
      <c r="D37" s="53" t="n">
        <v>1106</v>
      </c>
      <c r="E37" s="53"/>
      <c r="F37" s="53" t="n">
        <v>1106</v>
      </c>
      <c r="G37" s="53"/>
      <c r="H37" s="54"/>
    </row>
    <row r="38" customFormat="false" ht="12.75" hidden="false" customHeight="false" outlineLevel="0" collapsed="false">
      <c r="A38" s="46"/>
      <c r="B38" s="46"/>
      <c r="C38" s="47"/>
      <c r="D38" s="47"/>
      <c r="E38" s="47"/>
      <c r="F38" s="47"/>
      <c r="G38" s="47"/>
      <c r="H38" s="48"/>
    </row>
    <row r="39" customFormat="false" ht="12.75" hidden="false" customHeight="false" outlineLevel="0" collapsed="false">
      <c r="A39" s="46" t="s">
        <v>78</v>
      </c>
      <c r="B39" s="46" t="s">
        <v>79</v>
      </c>
      <c r="C39" s="47"/>
      <c r="D39" s="47" t="n">
        <v>965</v>
      </c>
      <c r="E39" s="47"/>
      <c r="F39" s="47" t="n">
        <v>965</v>
      </c>
      <c r="G39" s="47" t="n">
        <v>129</v>
      </c>
      <c r="H39" s="48" t="n">
        <v>650.5</v>
      </c>
    </row>
    <row r="40" customFormat="false" ht="12.75" hidden="false" customHeight="false" outlineLevel="0" collapsed="false">
      <c r="A40" s="46" t="s">
        <v>78</v>
      </c>
      <c r="B40" s="46" t="s">
        <v>80</v>
      </c>
      <c r="C40" s="47"/>
      <c r="D40" s="47" t="n">
        <v>217</v>
      </c>
      <c r="E40" s="47"/>
      <c r="F40" s="47" t="n">
        <v>217</v>
      </c>
      <c r="G40" s="47" t="n">
        <v>107</v>
      </c>
      <c r="H40" s="48" t="n">
        <v>102.3</v>
      </c>
    </row>
    <row r="41" customFormat="false" ht="12.75" hidden="false" customHeight="false" outlineLevel="0" collapsed="false">
      <c r="A41" s="46" t="s">
        <v>78</v>
      </c>
      <c r="B41" s="46" t="s">
        <v>81</v>
      </c>
      <c r="C41" s="47"/>
      <c r="D41" s="47" t="n">
        <v>368</v>
      </c>
      <c r="E41" s="47"/>
      <c r="F41" s="47" t="n">
        <v>368</v>
      </c>
      <c r="G41" s="47"/>
      <c r="H41" s="48"/>
    </row>
    <row r="42" customFormat="false" ht="12.75" hidden="false" customHeight="false" outlineLevel="0" collapsed="false">
      <c r="A42" s="52" t="s">
        <v>82</v>
      </c>
      <c r="B42" s="52"/>
      <c r="C42" s="53"/>
      <c r="D42" s="53" t="n">
        <v>1550</v>
      </c>
      <c r="E42" s="53"/>
      <c r="F42" s="53" t="n">
        <v>1550</v>
      </c>
      <c r="G42" s="53" t="n">
        <v>236</v>
      </c>
      <c r="H42" s="54" t="n">
        <v>557.7</v>
      </c>
    </row>
    <row r="43" customFormat="false" ht="12.75" hidden="false" customHeight="false" outlineLevel="0" collapsed="false">
      <c r="A43" s="46"/>
      <c r="B43" s="46"/>
      <c r="C43" s="47"/>
      <c r="D43" s="47"/>
      <c r="E43" s="47"/>
      <c r="F43" s="47"/>
      <c r="G43" s="47"/>
      <c r="H43" s="48"/>
    </row>
    <row r="44" customFormat="false" ht="12.75" hidden="false" customHeight="false" outlineLevel="0" collapsed="false">
      <c r="A44" s="46" t="s">
        <v>83</v>
      </c>
      <c r="B44" s="46" t="s">
        <v>84</v>
      </c>
      <c r="C44" s="47"/>
      <c r="D44" s="47" t="n">
        <v>71</v>
      </c>
      <c r="E44" s="47"/>
      <c r="F44" s="47" t="n">
        <v>71</v>
      </c>
      <c r="G44" s="47"/>
      <c r="H44" s="48"/>
    </row>
    <row r="45" customFormat="false" ht="12.75" hidden="false" customHeight="false" outlineLevel="0" collapsed="false">
      <c r="A45" s="46" t="s">
        <v>83</v>
      </c>
      <c r="B45" s="46" t="s">
        <v>85</v>
      </c>
      <c r="C45" s="47"/>
      <c r="D45" s="47" t="n">
        <v>1311</v>
      </c>
      <c r="E45" s="47"/>
      <c r="F45" s="47" t="n">
        <v>1311</v>
      </c>
      <c r="G45" s="47" t="n">
        <v>1353</v>
      </c>
      <c r="H45" s="48" t="n">
        <v>-3.1</v>
      </c>
    </row>
    <row r="46" customFormat="false" ht="12.75" hidden="false" customHeight="false" outlineLevel="0" collapsed="false">
      <c r="A46" s="52" t="s">
        <v>86</v>
      </c>
      <c r="B46" s="52"/>
      <c r="C46" s="53"/>
      <c r="D46" s="53" t="n">
        <v>1381</v>
      </c>
      <c r="E46" s="53"/>
      <c r="F46" s="53" t="n">
        <v>1381</v>
      </c>
      <c r="G46" s="53" t="n">
        <v>1353</v>
      </c>
      <c r="H46" s="54" t="n">
        <v>2.1</v>
      </c>
    </row>
    <row r="47" customFormat="false" ht="12.75" hidden="false" customHeight="false" outlineLevel="0" collapsed="false">
      <c r="A47" s="46"/>
      <c r="B47" s="46"/>
      <c r="C47" s="47"/>
      <c r="D47" s="47"/>
      <c r="E47" s="47"/>
      <c r="F47" s="47"/>
      <c r="G47" s="47"/>
      <c r="H47" s="48"/>
    </row>
    <row r="48" customFormat="false" ht="12.75" hidden="false" customHeight="false" outlineLevel="0" collapsed="false">
      <c r="A48" s="46" t="s">
        <v>87</v>
      </c>
      <c r="B48" s="46" t="s">
        <v>88</v>
      </c>
      <c r="C48" s="47" t="n">
        <v>14357</v>
      </c>
      <c r="D48" s="47" t="n">
        <v>10245</v>
      </c>
      <c r="E48" s="47"/>
      <c r="F48" s="47" t="n">
        <v>24602</v>
      </c>
      <c r="G48" s="47" t="n">
        <v>19808</v>
      </c>
      <c r="H48" s="48" t="n">
        <v>24.2</v>
      </c>
    </row>
    <row r="49" customFormat="false" ht="12.75" hidden="false" customHeight="false" outlineLevel="0" collapsed="false">
      <c r="A49" s="46" t="s">
        <v>87</v>
      </c>
      <c r="B49" s="46" t="s">
        <v>89</v>
      </c>
      <c r="C49" s="47" t="n">
        <v>1</v>
      </c>
      <c r="D49" s="47" t="n">
        <v>936</v>
      </c>
      <c r="E49" s="47"/>
      <c r="F49" s="47" t="n">
        <v>937</v>
      </c>
      <c r="G49" s="47" t="n">
        <v>496</v>
      </c>
      <c r="H49" s="48" t="n">
        <v>89</v>
      </c>
    </row>
    <row r="50" customFormat="false" ht="12.75" hidden="false" customHeight="false" outlineLevel="0" collapsed="false">
      <c r="A50" s="46" t="s">
        <v>87</v>
      </c>
      <c r="B50" s="46" t="s">
        <v>90</v>
      </c>
      <c r="C50" s="47" t="n">
        <v>49</v>
      </c>
      <c r="D50" s="47" t="n">
        <v>68</v>
      </c>
      <c r="E50" s="47"/>
      <c r="F50" s="47" t="n">
        <v>117</v>
      </c>
      <c r="G50" s="47"/>
      <c r="H50" s="48"/>
    </row>
    <row r="51" customFormat="false" ht="12.75" hidden="false" customHeight="false" outlineLevel="0" collapsed="false">
      <c r="A51" s="52" t="s">
        <v>91</v>
      </c>
      <c r="B51" s="52"/>
      <c r="C51" s="53" t="n">
        <v>14406</v>
      </c>
      <c r="D51" s="53" t="n">
        <v>11249</v>
      </c>
      <c r="E51" s="53"/>
      <c r="F51" s="53" t="n">
        <v>25656</v>
      </c>
      <c r="G51" s="53" t="n">
        <v>20304</v>
      </c>
      <c r="H51" s="54" t="n">
        <v>26.4</v>
      </c>
    </row>
    <row r="52" customFormat="false" ht="12.75" hidden="false" customHeight="false" outlineLevel="0" collapsed="false">
      <c r="A52" s="46"/>
      <c r="B52" s="46"/>
      <c r="C52" s="47"/>
      <c r="D52" s="47"/>
      <c r="E52" s="47"/>
      <c r="F52" s="47"/>
      <c r="G52" s="47"/>
      <c r="H52" s="48"/>
    </row>
    <row r="53" customFormat="false" ht="12.75" hidden="false" customHeight="false" outlineLevel="0" collapsed="false">
      <c r="A53" s="46" t="s">
        <v>92</v>
      </c>
      <c r="B53" s="46" t="s">
        <v>93</v>
      </c>
      <c r="C53" s="47" t="n">
        <v>413</v>
      </c>
      <c r="D53" s="47" t="n">
        <v>682</v>
      </c>
      <c r="E53" s="47"/>
      <c r="F53" s="47" t="n">
        <v>1095</v>
      </c>
      <c r="G53" s="47" t="n">
        <v>1341</v>
      </c>
      <c r="H53" s="48" t="n">
        <v>-18.3</v>
      </c>
    </row>
    <row r="54" customFormat="false" ht="12.75" hidden="false" customHeight="false" outlineLevel="0" collapsed="false">
      <c r="A54" s="52" t="s">
        <v>94</v>
      </c>
      <c r="B54" s="52"/>
      <c r="C54" s="53" t="n">
        <v>413</v>
      </c>
      <c r="D54" s="53" t="n">
        <v>682</v>
      </c>
      <c r="E54" s="53"/>
      <c r="F54" s="53" t="n">
        <v>1095</v>
      </c>
      <c r="G54" s="53" t="n">
        <v>1341</v>
      </c>
      <c r="H54" s="54" t="n">
        <v>-18.3</v>
      </c>
    </row>
    <row r="55" customFormat="false" ht="12.75" hidden="false" customHeight="false" outlineLevel="0" collapsed="false">
      <c r="A55" s="46"/>
      <c r="B55" s="46"/>
      <c r="C55" s="47"/>
      <c r="D55" s="47"/>
      <c r="E55" s="47"/>
      <c r="F55" s="47"/>
      <c r="G55" s="47"/>
      <c r="H55" s="48"/>
    </row>
    <row r="56" customFormat="false" ht="12.75" hidden="false" customHeight="false" outlineLevel="0" collapsed="false">
      <c r="A56" s="46" t="s">
        <v>95</v>
      </c>
      <c r="B56" s="46" t="s">
        <v>96</v>
      </c>
      <c r="C56" s="47"/>
      <c r="D56" s="47" t="n">
        <v>70</v>
      </c>
      <c r="E56" s="47"/>
      <c r="F56" s="47" t="n">
        <v>70</v>
      </c>
      <c r="G56" s="47"/>
      <c r="H56" s="48"/>
    </row>
    <row r="57" customFormat="false" ht="12.75" hidden="false" customHeight="false" outlineLevel="0" collapsed="false">
      <c r="A57" s="46" t="s">
        <v>95</v>
      </c>
      <c r="B57" s="46" t="s">
        <v>97</v>
      </c>
      <c r="C57" s="47" t="n">
        <v>1124</v>
      </c>
      <c r="D57" s="47" t="n">
        <v>14405</v>
      </c>
      <c r="E57" s="47"/>
      <c r="F57" s="47" t="n">
        <v>15529</v>
      </c>
      <c r="G57" s="47" t="n">
        <v>10433</v>
      </c>
      <c r="H57" s="48" t="n">
        <v>48.8</v>
      </c>
    </row>
    <row r="58" customFormat="false" ht="12.75" hidden="false" customHeight="false" outlineLevel="0" collapsed="false">
      <c r="A58" s="46" t="s">
        <v>95</v>
      </c>
      <c r="B58" s="46" t="s">
        <v>98</v>
      </c>
      <c r="C58" s="47"/>
      <c r="D58" s="47" t="n">
        <v>173</v>
      </c>
      <c r="E58" s="47"/>
      <c r="F58" s="47" t="n">
        <v>173</v>
      </c>
      <c r="G58" s="47"/>
      <c r="H58" s="48"/>
    </row>
    <row r="59" customFormat="false" ht="12.75" hidden="false" customHeight="false" outlineLevel="0" collapsed="false">
      <c r="A59" s="46" t="s">
        <v>95</v>
      </c>
      <c r="B59" s="46" t="s">
        <v>99</v>
      </c>
      <c r="C59" s="47"/>
      <c r="D59" s="47" t="n">
        <v>2637</v>
      </c>
      <c r="E59" s="47"/>
      <c r="F59" s="47" t="n">
        <v>2637</v>
      </c>
      <c r="G59" s="47" t="n">
        <v>3006</v>
      </c>
      <c r="H59" s="48" t="n">
        <v>-12.3</v>
      </c>
    </row>
    <row r="60" customFormat="false" ht="12.75" hidden="false" customHeight="false" outlineLevel="0" collapsed="false">
      <c r="A60" s="46" t="s">
        <v>95</v>
      </c>
      <c r="B60" s="46" t="s">
        <v>100</v>
      </c>
      <c r="C60" s="47"/>
      <c r="D60" s="47" t="n">
        <v>44</v>
      </c>
      <c r="E60" s="47"/>
      <c r="F60" s="47" t="n">
        <v>44</v>
      </c>
      <c r="G60" s="47" t="n">
        <v>71</v>
      </c>
      <c r="H60" s="48" t="n">
        <v>-38.3</v>
      </c>
    </row>
    <row r="61" customFormat="false" ht="12.75" hidden="false" customHeight="false" outlineLevel="0" collapsed="false">
      <c r="A61" s="46" t="s">
        <v>95</v>
      </c>
      <c r="B61" s="46" t="s">
        <v>101</v>
      </c>
      <c r="C61" s="47"/>
      <c r="D61" s="47" t="n">
        <v>64</v>
      </c>
      <c r="E61" s="47"/>
      <c r="F61" s="47" t="n">
        <v>64</v>
      </c>
      <c r="G61" s="47"/>
      <c r="H61" s="48"/>
    </row>
    <row r="62" customFormat="false" ht="12.75" hidden="false" customHeight="false" outlineLevel="0" collapsed="false">
      <c r="A62" s="46" t="s">
        <v>95</v>
      </c>
      <c r="B62" s="46" t="s">
        <v>102</v>
      </c>
      <c r="C62" s="47"/>
      <c r="D62" s="47" t="n">
        <v>562</v>
      </c>
      <c r="E62" s="47"/>
      <c r="F62" s="47" t="n">
        <v>562</v>
      </c>
      <c r="G62" s="47" t="n">
        <v>2828</v>
      </c>
      <c r="H62" s="48" t="n">
        <v>-80.1</v>
      </c>
    </row>
    <row r="63" customFormat="false" ht="12.75" hidden="false" customHeight="false" outlineLevel="0" collapsed="false">
      <c r="A63" s="52" t="s">
        <v>103</v>
      </c>
      <c r="B63" s="52"/>
      <c r="C63" s="53" t="n">
        <v>1124</v>
      </c>
      <c r="D63" s="53" t="n">
        <v>17954</v>
      </c>
      <c r="E63" s="53"/>
      <c r="F63" s="53" t="n">
        <v>19078</v>
      </c>
      <c r="G63" s="53" t="n">
        <v>16339</v>
      </c>
      <c r="H63" s="54" t="n">
        <v>16.8</v>
      </c>
    </row>
    <row r="64" customFormat="false" ht="12.75" hidden="false" customHeight="false" outlineLevel="0" collapsed="false">
      <c r="A64" s="46"/>
      <c r="B64" s="46"/>
      <c r="C64" s="47"/>
      <c r="D64" s="47"/>
      <c r="E64" s="47"/>
      <c r="F64" s="47"/>
      <c r="G64" s="47"/>
      <c r="H64" s="48"/>
    </row>
    <row r="65" customFormat="false" ht="12.75" hidden="false" customHeight="false" outlineLevel="0" collapsed="false">
      <c r="A65" s="46" t="s">
        <v>104</v>
      </c>
      <c r="B65" s="46" t="s">
        <v>105</v>
      </c>
      <c r="C65" s="47"/>
      <c r="D65" s="47" t="n">
        <v>109</v>
      </c>
      <c r="E65" s="47"/>
      <c r="F65" s="47" t="n">
        <v>109</v>
      </c>
      <c r="G65" s="47" t="n">
        <v>304</v>
      </c>
      <c r="H65" s="48" t="n">
        <v>-64.3</v>
      </c>
    </row>
    <row r="66" customFormat="false" ht="12.75" hidden="false" customHeight="false" outlineLevel="0" collapsed="false">
      <c r="A66" s="46" t="s">
        <v>104</v>
      </c>
      <c r="B66" s="46" t="s">
        <v>106</v>
      </c>
      <c r="C66" s="47"/>
      <c r="D66" s="47"/>
      <c r="E66" s="47"/>
      <c r="F66" s="47"/>
      <c r="G66" s="47" t="n">
        <v>103</v>
      </c>
      <c r="H66" s="48" t="n">
        <v>-100</v>
      </c>
    </row>
    <row r="67" customFormat="false" ht="12.75" hidden="false" customHeight="false" outlineLevel="0" collapsed="false">
      <c r="A67" s="46" t="s">
        <v>104</v>
      </c>
      <c r="B67" s="46" t="s">
        <v>107</v>
      </c>
      <c r="C67" s="47"/>
      <c r="D67" s="47" t="n">
        <v>209</v>
      </c>
      <c r="E67" s="47"/>
      <c r="F67" s="47" t="n">
        <v>209</v>
      </c>
      <c r="G67" s="47" t="n">
        <v>90</v>
      </c>
      <c r="H67" s="48" t="n">
        <v>131.5</v>
      </c>
    </row>
    <row r="68" customFormat="false" ht="12.75" hidden="false" customHeight="false" outlineLevel="0" collapsed="false">
      <c r="A68" s="52" t="s">
        <v>108</v>
      </c>
      <c r="B68" s="52"/>
      <c r="C68" s="53"/>
      <c r="D68" s="53" t="n">
        <v>317</v>
      </c>
      <c r="E68" s="53"/>
      <c r="F68" s="53" t="n">
        <v>317</v>
      </c>
      <c r="G68" s="53" t="n">
        <v>498</v>
      </c>
      <c r="H68" s="54" t="n">
        <v>-36.3</v>
      </c>
    </row>
    <row r="69" customFormat="false" ht="12.75" hidden="false" customHeight="false" outlineLevel="0" collapsed="false">
      <c r="A69" s="46"/>
      <c r="B69" s="46"/>
      <c r="C69" s="47"/>
      <c r="D69" s="47"/>
      <c r="E69" s="47"/>
      <c r="F69" s="47"/>
      <c r="G69" s="47"/>
      <c r="H69" s="48"/>
    </row>
    <row r="70" customFormat="false" ht="12.75" hidden="false" customHeight="false" outlineLevel="0" collapsed="false">
      <c r="A70" s="52" t="s">
        <v>109</v>
      </c>
      <c r="B70" s="52"/>
      <c r="C70" s="53" t="n">
        <v>18945</v>
      </c>
      <c r="D70" s="53" t="n">
        <v>53776</v>
      </c>
      <c r="E70" s="53"/>
      <c r="F70" s="53" t="n">
        <v>72721</v>
      </c>
      <c r="G70" s="53" t="n">
        <v>56779</v>
      </c>
      <c r="H70" s="54" t="n">
        <v>28.1</v>
      </c>
    </row>
    <row r="71" customFormat="false" ht="12.75" hidden="false" customHeight="false" outlineLevel="0" collapsed="false">
      <c r="A71" s="46"/>
      <c r="B71" s="46"/>
      <c r="C71" s="47"/>
      <c r="D71" s="47"/>
      <c r="E71" s="47"/>
      <c r="F71" s="47"/>
      <c r="G71" s="47"/>
      <c r="H71" s="48"/>
    </row>
    <row r="72" customFormat="false" ht="12.75" hidden="false" customHeight="false" outlineLevel="0" collapsed="false">
      <c r="A72" s="55" t="s">
        <v>110</v>
      </c>
      <c r="B72" s="55"/>
      <c r="C72" s="55"/>
      <c r="D72" s="55"/>
      <c r="E72" s="55"/>
      <c r="F72" s="55"/>
      <c r="G72" s="55"/>
      <c r="H72" s="55"/>
    </row>
    <row r="73" customFormat="false" ht="12.75" hidden="false" customHeight="false" outlineLevel="0" collapsed="false">
      <c r="A73" s="55" t="s">
        <v>111</v>
      </c>
      <c r="B73" s="55"/>
      <c r="C73" s="55"/>
      <c r="D73" s="55"/>
      <c r="E73" s="55"/>
      <c r="F73" s="55"/>
      <c r="G73" s="55"/>
      <c r="H73" s="55"/>
    </row>
    <row r="74" customFormat="false" ht="12.75" hidden="false" customHeight="false" outlineLevel="0" collapsed="false">
      <c r="A74" s="55" t="s">
        <v>121</v>
      </c>
      <c r="B74" s="55"/>
      <c r="C74" s="55"/>
      <c r="D74" s="55"/>
      <c r="E74" s="55"/>
      <c r="F74" s="55"/>
      <c r="G74" s="55"/>
      <c r="H74" s="55"/>
    </row>
    <row r="75" customFormat="false" ht="12.75" hidden="false" customHeight="false" outlineLevel="0" collapsed="false">
      <c r="A75" s="55" t="s">
        <v>113</v>
      </c>
      <c r="B75" s="55"/>
      <c r="C75" s="55"/>
      <c r="D75" s="55"/>
      <c r="E75" s="55"/>
      <c r="F75" s="55"/>
      <c r="G75" s="55"/>
      <c r="H75" s="55"/>
    </row>
  </sheetData>
  <mergeCells count="7">
    <mergeCell ref="A1:H1"/>
    <mergeCell ref="A2:H2"/>
    <mergeCell ref="A3:H3"/>
    <mergeCell ref="A72:H72"/>
    <mergeCell ref="A73:H73"/>
    <mergeCell ref="A74:H74"/>
    <mergeCell ref="A75:H75"/>
  </mergeCells>
  <printOptions headings="false" gridLines="false" gridLinesSet="true" horizontalCentered="true" verticalCentered="false"/>
  <pageMargins left="0.39375" right="0.39375" top="0.7875" bottom="0.197222222222222" header="0.39375" footer="0.393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&amp;C&amp;"Arial,Grassetto"&amp;14Beef + Lamb New Zealand 
Economic Service&amp;R&amp;D
&amp;T</oddHeader>
    <oddFooter>&amp;L&amp;F[&amp;A]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5" topLeftCell="C6" activePane="bottomRight" state="frozen"/>
      <selection pane="topLeft" activeCell="A1" activeCellId="0" sqref="A1"/>
      <selection pane="topRight" activeCell="C1" activeCellId="0" sqref="C1"/>
      <selection pane="bottomLeft" activeCell="A6" activeCellId="0" sqref="A6"/>
      <selection pane="bottomRight" activeCell="C6" activeCellId="0" sqref="C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17.71"/>
    <col collapsed="false" customWidth="true" hidden="false" outlineLevel="0" max="2" min="2" style="0" width="22.28"/>
    <col collapsed="false" customWidth="true" hidden="false" outlineLevel="0" max="5" min="3" style="0" width="11.86"/>
    <col collapsed="false" customWidth="true" hidden="false" outlineLevel="0" max="8" min="6" style="0" width="9.71"/>
  </cols>
  <sheetData>
    <row r="1" customFormat="false" ht="18" hidden="false" customHeight="false" outlineLevel="0" collapsed="false">
      <c r="A1" s="43" t="s">
        <v>29</v>
      </c>
      <c r="B1" s="43"/>
      <c r="C1" s="43"/>
      <c r="D1" s="43"/>
      <c r="E1" s="43"/>
      <c r="F1" s="43"/>
      <c r="G1" s="43"/>
      <c r="H1" s="43"/>
      <c r="I1" s="43"/>
    </row>
    <row r="2" customFormat="false" ht="15.75" hidden="false" customHeight="false" outlineLevel="0" collapsed="false">
      <c r="A2" s="44" t="s">
        <v>122</v>
      </c>
      <c r="B2" s="44"/>
      <c r="C2" s="44"/>
      <c r="D2" s="44"/>
      <c r="E2" s="44"/>
      <c r="F2" s="44"/>
      <c r="G2" s="44"/>
      <c r="H2" s="44"/>
      <c r="I2" s="44"/>
    </row>
    <row r="3" customFormat="false" ht="15" hidden="false" customHeight="false" outlineLevel="0" collapsed="false">
      <c r="A3" s="45" t="s">
        <v>35</v>
      </c>
      <c r="B3" s="45"/>
      <c r="C3" s="45"/>
      <c r="D3" s="45"/>
      <c r="E3" s="45"/>
      <c r="F3" s="45"/>
      <c r="G3" s="45"/>
      <c r="H3" s="45"/>
      <c r="I3" s="45"/>
    </row>
    <row r="4" customFormat="false" ht="12.75" hidden="false" customHeight="false" outlineLevel="0" collapsed="false">
      <c r="A4" s="46"/>
      <c r="B4" s="46"/>
      <c r="C4" s="47"/>
      <c r="D4" s="47"/>
      <c r="E4" s="47"/>
      <c r="F4" s="47"/>
      <c r="G4" s="47"/>
      <c r="H4" s="47"/>
      <c r="I4" s="48"/>
    </row>
    <row r="5" customFormat="false" ht="39" hidden="false" customHeight="false" outlineLevel="0" collapsed="false">
      <c r="A5" s="49" t="s">
        <v>36</v>
      </c>
      <c r="B5" s="49" t="s">
        <v>37</v>
      </c>
      <c r="C5" s="50" t="s">
        <v>123</v>
      </c>
      <c r="D5" s="50" t="s">
        <v>124</v>
      </c>
      <c r="E5" s="50" t="s">
        <v>125</v>
      </c>
      <c r="F5" s="50" t="s">
        <v>126</v>
      </c>
      <c r="G5" s="50" t="s">
        <v>42</v>
      </c>
      <c r="H5" s="50" t="s">
        <v>43</v>
      </c>
      <c r="I5" s="51" t="s">
        <v>44</v>
      </c>
    </row>
    <row r="6" customFormat="false" ht="12.75" hidden="false" customHeight="false" outlineLevel="0" collapsed="false">
      <c r="A6" s="46" t="s">
        <v>45</v>
      </c>
      <c r="B6" s="46" t="s">
        <v>46</v>
      </c>
      <c r="C6" s="47"/>
      <c r="D6" s="47"/>
      <c r="E6" s="47"/>
      <c r="F6" s="47"/>
      <c r="G6" s="47"/>
      <c r="H6" s="47" t="n">
        <v>57</v>
      </c>
      <c r="I6" s="48" t="n">
        <v>-100</v>
      </c>
    </row>
    <row r="7" customFormat="false" ht="12.75" hidden="false" customHeight="false" outlineLevel="0" collapsed="false">
      <c r="A7" s="46" t="s">
        <v>45</v>
      </c>
      <c r="B7" s="46" t="s">
        <v>47</v>
      </c>
      <c r="C7" s="47"/>
      <c r="D7" s="47"/>
      <c r="E7" s="47" t="n">
        <v>19</v>
      </c>
      <c r="F7" s="47"/>
      <c r="G7" s="47" t="n">
        <v>19</v>
      </c>
      <c r="H7" s="47" t="n">
        <v>19</v>
      </c>
      <c r="I7" s="48" t="n">
        <v>1.5</v>
      </c>
    </row>
    <row r="8" customFormat="false" ht="12.75" hidden="false" customHeight="false" outlineLevel="0" collapsed="false">
      <c r="A8" s="46" t="s">
        <v>45</v>
      </c>
      <c r="B8" s="46" t="s">
        <v>48</v>
      </c>
      <c r="C8" s="47"/>
      <c r="D8" s="47"/>
      <c r="E8" s="47"/>
      <c r="F8" s="47" t="n">
        <v>30</v>
      </c>
      <c r="G8" s="47" t="n">
        <v>30</v>
      </c>
      <c r="H8" s="47"/>
      <c r="I8" s="48"/>
    </row>
    <row r="9" customFormat="false" ht="12.75" hidden="false" customHeight="false" outlineLevel="0" collapsed="false">
      <c r="A9" s="52" t="s">
        <v>49</v>
      </c>
      <c r="B9" s="52"/>
      <c r="C9" s="53"/>
      <c r="D9" s="53"/>
      <c r="E9" s="53" t="n">
        <v>19</v>
      </c>
      <c r="F9" s="53" t="n">
        <v>30</v>
      </c>
      <c r="G9" s="53" t="n">
        <v>49</v>
      </c>
      <c r="H9" s="53" t="n">
        <v>76</v>
      </c>
      <c r="I9" s="54" t="n">
        <v>-35.6</v>
      </c>
    </row>
    <row r="10" customFormat="false" ht="12.75" hidden="false" customHeight="false" outlineLevel="0" collapsed="false">
      <c r="A10" s="46"/>
      <c r="B10" s="46"/>
      <c r="C10" s="47"/>
      <c r="D10" s="47"/>
      <c r="E10" s="47"/>
      <c r="F10" s="47"/>
      <c r="G10" s="47"/>
      <c r="H10" s="47"/>
      <c r="I10" s="48"/>
    </row>
    <row r="11" customFormat="false" ht="12.75" hidden="false" customHeight="false" outlineLevel="0" collapsed="false">
      <c r="A11" s="46" t="s">
        <v>50</v>
      </c>
      <c r="B11" s="46" t="s">
        <v>51</v>
      </c>
      <c r="C11" s="47"/>
      <c r="D11" s="47"/>
      <c r="E11" s="47" t="n">
        <v>39</v>
      </c>
      <c r="F11" s="47"/>
      <c r="G11" s="47" t="n">
        <v>39</v>
      </c>
      <c r="H11" s="47" t="n">
        <v>153</v>
      </c>
      <c r="I11" s="48" t="n">
        <v>-74.4</v>
      </c>
    </row>
    <row r="12" customFormat="false" ht="12.75" hidden="false" customHeight="false" outlineLevel="0" collapsed="false">
      <c r="A12" s="46" t="s">
        <v>50</v>
      </c>
      <c r="B12" s="46" t="s">
        <v>52</v>
      </c>
      <c r="C12" s="47" t="n">
        <v>14</v>
      </c>
      <c r="D12" s="47"/>
      <c r="E12" s="47"/>
      <c r="F12" s="47"/>
      <c r="G12" s="47" t="n">
        <v>14</v>
      </c>
      <c r="H12" s="47" t="n">
        <v>14</v>
      </c>
      <c r="I12" s="48" t="n">
        <v>-0.4</v>
      </c>
    </row>
    <row r="13" customFormat="false" ht="12.75" hidden="false" customHeight="false" outlineLevel="0" collapsed="false">
      <c r="A13" s="46" t="s">
        <v>50</v>
      </c>
      <c r="B13" s="46" t="s">
        <v>53</v>
      </c>
      <c r="C13" s="47" t="n">
        <v>37</v>
      </c>
      <c r="D13" s="47" t="n">
        <v>355</v>
      </c>
      <c r="E13" s="47" t="n">
        <v>57</v>
      </c>
      <c r="F13" s="47"/>
      <c r="G13" s="47" t="n">
        <v>448</v>
      </c>
      <c r="H13" s="47" t="n">
        <v>227</v>
      </c>
      <c r="I13" s="48" t="n">
        <v>97.5</v>
      </c>
    </row>
    <row r="14" customFormat="false" ht="12.75" hidden="false" customHeight="false" outlineLevel="0" collapsed="false">
      <c r="A14" s="46" t="s">
        <v>50</v>
      </c>
      <c r="B14" s="46" t="s">
        <v>54</v>
      </c>
      <c r="C14" s="47"/>
      <c r="D14" s="47"/>
      <c r="E14" s="47" t="n">
        <v>136</v>
      </c>
      <c r="F14" s="47" t="n">
        <v>268</v>
      </c>
      <c r="G14" s="47" t="n">
        <v>404</v>
      </c>
      <c r="H14" s="47" t="n">
        <v>96</v>
      </c>
      <c r="I14" s="48" t="n">
        <v>319.1</v>
      </c>
    </row>
    <row r="15" customFormat="false" ht="12.75" hidden="false" customHeight="false" outlineLevel="0" collapsed="false">
      <c r="A15" s="46" t="s">
        <v>50</v>
      </c>
      <c r="B15" s="46" t="s">
        <v>55</v>
      </c>
      <c r="C15" s="47"/>
      <c r="D15" s="47"/>
      <c r="E15" s="47"/>
      <c r="F15" s="47" t="n">
        <v>59</v>
      </c>
      <c r="G15" s="47" t="n">
        <v>59</v>
      </c>
      <c r="H15" s="47" t="n">
        <v>58</v>
      </c>
      <c r="I15" s="48" t="n">
        <v>1.3</v>
      </c>
    </row>
    <row r="16" customFormat="false" ht="12.75" hidden="false" customHeight="false" outlineLevel="0" collapsed="false">
      <c r="A16" s="46" t="s">
        <v>50</v>
      </c>
      <c r="B16" s="46" t="s">
        <v>56</v>
      </c>
      <c r="C16" s="47"/>
      <c r="D16" s="47" t="n">
        <v>19</v>
      </c>
      <c r="E16" s="47" t="n">
        <v>195</v>
      </c>
      <c r="F16" s="47" t="n">
        <v>155</v>
      </c>
      <c r="G16" s="47" t="n">
        <v>370</v>
      </c>
      <c r="H16" s="47" t="n">
        <v>210</v>
      </c>
      <c r="I16" s="48" t="n">
        <v>75.7</v>
      </c>
    </row>
    <row r="17" customFormat="false" ht="12.75" hidden="false" customHeight="false" outlineLevel="0" collapsed="false">
      <c r="A17" s="46" t="s">
        <v>50</v>
      </c>
      <c r="B17" s="46" t="s">
        <v>57</v>
      </c>
      <c r="C17" s="47"/>
      <c r="D17" s="47" t="n">
        <v>165</v>
      </c>
      <c r="E17" s="47" t="n">
        <v>10</v>
      </c>
      <c r="F17" s="47" t="n">
        <v>363</v>
      </c>
      <c r="G17" s="47" t="n">
        <v>537</v>
      </c>
      <c r="H17" s="47" t="n">
        <v>349</v>
      </c>
      <c r="I17" s="48" t="n">
        <v>53.8</v>
      </c>
    </row>
    <row r="18" customFormat="false" ht="12.75" hidden="false" customHeight="false" outlineLevel="0" collapsed="false">
      <c r="A18" s="46" t="s">
        <v>50</v>
      </c>
      <c r="B18" s="46" t="s">
        <v>58</v>
      </c>
      <c r="C18" s="47"/>
      <c r="D18" s="47"/>
      <c r="E18" s="47"/>
      <c r="F18" s="47" t="n">
        <v>19</v>
      </c>
      <c r="G18" s="47" t="n">
        <v>19</v>
      </c>
      <c r="H18" s="47"/>
      <c r="I18" s="48"/>
    </row>
    <row r="19" customFormat="false" ht="12.75" hidden="false" customHeight="false" outlineLevel="0" collapsed="false">
      <c r="A19" s="46" t="s">
        <v>50</v>
      </c>
      <c r="B19" s="46" t="s">
        <v>59</v>
      </c>
      <c r="C19" s="47"/>
      <c r="D19" s="47"/>
      <c r="E19" s="47" t="n">
        <v>38</v>
      </c>
      <c r="F19" s="47"/>
      <c r="G19" s="47" t="n">
        <v>38</v>
      </c>
      <c r="H19" s="47"/>
      <c r="I19" s="48"/>
    </row>
    <row r="20" customFormat="false" ht="12.75" hidden="false" customHeight="false" outlineLevel="0" collapsed="false">
      <c r="A20" s="46" t="s">
        <v>50</v>
      </c>
      <c r="B20" s="46" t="s">
        <v>60</v>
      </c>
      <c r="C20" s="47" t="n">
        <v>30</v>
      </c>
      <c r="D20" s="47" t="n">
        <v>115</v>
      </c>
      <c r="E20" s="47" t="n">
        <v>426</v>
      </c>
      <c r="F20" s="47" t="n">
        <v>174</v>
      </c>
      <c r="G20" s="47" t="n">
        <v>746</v>
      </c>
      <c r="H20" s="47" t="n">
        <v>880</v>
      </c>
      <c r="I20" s="48" t="n">
        <v>-15.3</v>
      </c>
    </row>
    <row r="21" customFormat="false" ht="12.75" hidden="false" customHeight="false" outlineLevel="0" collapsed="false">
      <c r="A21" s="46" t="s">
        <v>50</v>
      </c>
      <c r="B21" s="46" t="s">
        <v>61</v>
      </c>
      <c r="C21" s="47"/>
      <c r="D21" s="47" t="n">
        <v>78</v>
      </c>
      <c r="E21" s="47" t="n">
        <v>20</v>
      </c>
      <c r="F21" s="47"/>
      <c r="G21" s="47" t="n">
        <v>98</v>
      </c>
      <c r="H21" s="47" t="n">
        <v>39</v>
      </c>
      <c r="I21" s="48" t="n">
        <v>149</v>
      </c>
    </row>
    <row r="22" customFormat="false" ht="12.75" hidden="false" customHeight="false" outlineLevel="0" collapsed="false">
      <c r="A22" s="46" t="s">
        <v>50</v>
      </c>
      <c r="B22" s="46" t="s">
        <v>62</v>
      </c>
      <c r="C22" s="47"/>
      <c r="D22" s="47" t="n">
        <v>59</v>
      </c>
      <c r="E22" s="47" t="n">
        <v>136</v>
      </c>
      <c r="F22" s="47" t="n">
        <v>431</v>
      </c>
      <c r="G22" s="47" t="n">
        <v>626</v>
      </c>
      <c r="H22" s="47" t="n">
        <v>486</v>
      </c>
      <c r="I22" s="48" t="n">
        <v>29</v>
      </c>
    </row>
    <row r="23" customFormat="false" ht="12.75" hidden="false" customHeight="false" outlineLevel="0" collapsed="false">
      <c r="A23" s="46" t="s">
        <v>50</v>
      </c>
      <c r="B23" s="46" t="s">
        <v>63</v>
      </c>
      <c r="C23" s="47"/>
      <c r="D23" s="47"/>
      <c r="E23" s="47"/>
      <c r="F23" s="47"/>
      <c r="G23" s="47"/>
      <c r="H23" s="47" t="n">
        <v>19</v>
      </c>
      <c r="I23" s="48" t="n">
        <v>-100</v>
      </c>
    </row>
    <row r="24" customFormat="false" ht="12.75" hidden="false" customHeight="false" outlineLevel="0" collapsed="false">
      <c r="A24" s="46" t="s">
        <v>50</v>
      </c>
      <c r="B24" s="46" t="s">
        <v>64</v>
      </c>
      <c r="C24" s="47"/>
      <c r="D24" s="47"/>
      <c r="E24" s="47"/>
      <c r="F24" s="47" t="n">
        <v>40</v>
      </c>
      <c r="G24" s="47" t="n">
        <v>40</v>
      </c>
      <c r="H24" s="47" t="n">
        <v>20</v>
      </c>
      <c r="I24" s="48" t="n">
        <v>102.7</v>
      </c>
    </row>
    <row r="25" customFormat="false" ht="12.75" hidden="false" customHeight="false" outlineLevel="0" collapsed="false">
      <c r="A25" s="46" t="s">
        <v>50</v>
      </c>
      <c r="B25" s="46" t="s">
        <v>65</v>
      </c>
      <c r="C25" s="47"/>
      <c r="D25" s="47"/>
      <c r="E25" s="47" t="n">
        <v>20</v>
      </c>
      <c r="F25" s="47" t="n">
        <v>118</v>
      </c>
      <c r="G25" s="47" t="n">
        <v>138</v>
      </c>
      <c r="H25" s="47" t="n">
        <v>59</v>
      </c>
      <c r="I25" s="48" t="n">
        <v>135.2</v>
      </c>
    </row>
    <row r="26" customFormat="false" ht="12.75" hidden="false" customHeight="false" outlineLevel="0" collapsed="false">
      <c r="A26" s="46" t="s">
        <v>50</v>
      </c>
      <c r="B26" s="46" t="s">
        <v>66</v>
      </c>
      <c r="C26" s="47"/>
      <c r="D26" s="47"/>
      <c r="E26" s="47"/>
      <c r="F26" s="47" t="n">
        <v>19</v>
      </c>
      <c r="G26" s="47" t="n">
        <v>19</v>
      </c>
      <c r="H26" s="47" t="n">
        <v>39</v>
      </c>
      <c r="I26" s="48" t="n">
        <v>-50.5</v>
      </c>
    </row>
    <row r="27" customFormat="false" ht="12.75" hidden="false" customHeight="false" outlineLevel="0" collapsed="false">
      <c r="A27" s="46" t="s">
        <v>50</v>
      </c>
      <c r="B27" s="46" t="s">
        <v>67</v>
      </c>
      <c r="C27" s="47"/>
      <c r="D27" s="47" t="n">
        <v>19</v>
      </c>
      <c r="E27" s="47"/>
      <c r="F27" s="47"/>
      <c r="G27" s="47" t="n">
        <v>19</v>
      </c>
      <c r="H27" s="47" t="n">
        <v>19</v>
      </c>
      <c r="I27" s="48" t="n">
        <v>-3.2</v>
      </c>
    </row>
    <row r="28" customFormat="false" ht="12.75" hidden="false" customHeight="false" outlineLevel="0" collapsed="false">
      <c r="A28" s="46" t="s">
        <v>50</v>
      </c>
      <c r="B28" s="46" t="s">
        <v>68</v>
      </c>
      <c r="C28" s="47"/>
      <c r="D28" s="47"/>
      <c r="E28" s="47" t="n">
        <v>19</v>
      </c>
      <c r="F28" s="47"/>
      <c r="G28" s="47" t="n">
        <v>19</v>
      </c>
      <c r="H28" s="47"/>
      <c r="I28" s="48"/>
    </row>
    <row r="29" customFormat="false" ht="12.75" hidden="false" customHeight="false" outlineLevel="0" collapsed="false">
      <c r="A29" s="46" t="s">
        <v>50</v>
      </c>
      <c r="B29" s="46" t="s">
        <v>69</v>
      </c>
      <c r="C29" s="47" t="n">
        <v>8</v>
      </c>
      <c r="D29" s="47" t="n">
        <v>121</v>
      </c>
      <c r="E29" s="47" t="n">
        <v>298</v>
      </c>
      <c r="F29" s="47" t="n">
        <v>828</v>
      </c>
      <c r="G29" s="47" t="n">
        <v>1255</v>
      </c>
      <c r="H29" s="47" t="n">
        <v>1104</v>
      </c>
      <c r="I29" s="48" t="n">
        <v>13.6</v>
      </c>
    </row>
    <row r="30" customFormat="false" ht="12.75" hidden="false" customHeight="false" outlineLevel="0" collapsed="false">
      <c r="A30" s="52" t="s">
        <v>70</v>
      </c>
      <c r="B30" s="52"/>
      <c r="C30" s="53" t="n">
        <v>89</v>
      </c>
      <c r="D30" s="53" t="n">
        <v>930</v>
      </c>
      <c r="E30" s="53" t="n">
        <v>1394</v>
      </c>
      <c r="F30" s="53" t="n">
        <v>2475</v>
      </c>
      <c r="G30" s="53" t="n">
        <v>4889</v>
      </c>
      <c r="H30" s="53" t="n">
        <v>3773</v>
      </c>
      <c r="I30" s="54" t="n">
        <v>29.6</v>
      </c>
    </row>
    <row r="31" customFormat="false" ht="12.75" hidden="false" customHeight="false" outlineLevel="0" collapsed="false">
      <c r="A31" s="46"/>
      <c r="B31" s="46"/>
      <c r="C31" s="47"/>
      <c r="D31" s="47"/>
      <c r="E31" s="47"/>
      <c r="F31" s="47"/>
      <c r="G31" s="47"/>
      <c r="H31" s="47"/>
      <c r="I31" s="48"/>
    </row>
    <row r="32" customFormat="false" ht="12.75" hidden="false" customHeight="false" outlineLevel="0" collapsed="false">
      <c r="A32" s="46" t="s">
        <v>71</v>
      </c>
      <c r="B32" s="46" t="s">
        <v>72</v>
      </c>
      <c r="C32" s="47"/>
      <c r="D32" s="47"/>
      <c r="E32" s="47"/>
      <c r="F32" s="47"/>
      <c r="G32" s="47"/>
      <c r="H32" s="47" t="n">
        <v>39</v>
      </c>
      <c r="I32" s="48" t="n">
        <v>-100</v>
      </c>
    </row>
    <row r="33" customFormat="false" ht="12.75" hidden="false" customHeight="false" outlineLevel="0" collapsed="false">
      <c r="A33" s="46" t="s">
        <v>71</v>
      </c>
      <c r="B33" s="46" t="s">
        <v>73</v>
      </c>
      <c r="C33" s="47"/>
      <c r="D33" s="47" t="n">
        <v>19</v>
      </c>
      <c r="E33" s="47"/>
      <c r="F33" s="47"/>
      <c r="G33" s="47" t="n">
        <v>19</v>
      </c>
      <c r="H33" s="47"/>
      <c r="I33" s="48"/>
    </row>
    <row r="34" customFormat="false" ht="12.75" hidden="false" customHeight="false" outlineLevel="0" collapsed="false">
      <c r="A34" s="52" t="s">
        <v>74</v>
      </c>
      <c r="B34" s="52"/>
      <c r="C34" s="53"/>
      <c r="D34" s="53" t="n">
        <v>19</v>
      </c>
      <c r="E34" s="53"/>
      <c r="F34" s="53"/>
      <c r="G34" s="53" t="n">
        <v>19</v>
      </c>
      <c r="H34" s="53" t="n">
        <v>39</v>
      </c>
      <c r="I34" s="54" t="n">
        <v>-50.6</v>
      </c>
    </row>
    <row r="35" customFormat="false" ht="12.75" hidden="false" customHeight="false" outlineLevel="0" collapsed="false">
      <c r="A35" s="46"/>
      <c r="B35" s="46"/>
      <c r="C35" s="47"/>
      <c r="D35" s="47"/>
      <c r="E35" s="47"/>
      <c r="F35" s="47"/>
      <c r="G35" s="47"/>
      <c r="H35" s="47"/>
      <c r="I35" s="48"/>
    </row>
    <row r="36" customFormat="false" ht="12.75" hidden="false" customHeight="false" outlineLevel="0" collapsed="false">
      <c r="A36" s="46" t="s">
        <v>75</v>
      </c>
      <c r="B36" s="46" t="s">
        <v>76</v>
      </c>
      <c r="C36" s="47"/>
      <c r="D36" s="47"/>
      <c r="E36" s="47" t="n">
        <v>79</v>
      </c>
      <c r="F36" s="47" t="n">
        <v>196</v>
      </c>
      <c r="G36" s="47" t="n">
        <v>275</v>
      </c>
      <c r="H36" s="47"/>
      <c r="I36" s="48"/>
    </row>
    <row r="37" customFormat="false" ht="12.75" hidden="false" customHeight="false" outlineLevel="0" collapsed="false">
      <c r="A37" s="52" t="s">
        <v>77</v>
      </c>
      <c r="B37" s="52"/>
      <c r="C37" s="53"/>
      <c r="D37" s="53"/>
      <c r="E37" s="53" t="n">
        <v>79</v>
      </c>
      <c r="F37" s="53" t="n">
        <v>196</v>
      </c>
      <c r="G37" s="53" t="n">
        <v>275</v>
      </c>
      <c r="H37" s="53"/>
      <c r="I37" s="54"/>
    </row>
    <row r="38" customFormat="false" ht="12.75" hidden="false" customHeight="false" outlineLevel="0" collapsed="false">
      <c r="A38" s="46"/>
      <c r="B38" s="46"/>
      <c r="C38" s="47"/>
      <c r="D38" s="47"/>
      <c r="E38" s="47"/>
      <c r="F38" s="47"/>
      <c r="G38" s="47"/>
      <c r="H38" s="47"/>
      <c r="I38" s="48"/>
    </row>
    <row r="39" customFormat="false" ht="12.75" hidden="false" customHeight="false" outlineLevel="0" collapsed="false">
      <c r="A39" s="46" t="s">
        <v>78</v>
      </c>
      <c r="B39" s="46" t="s">
        <v>79</v>
      </c>
      <c r="C39" s="47"/>
      <c r="D39" s="47"/>
      <c r="E39" s="47"/>
      <c r="F39" s="47" t="n">
        <v>235</v>
      </c>
      <c r="G39" s="47" t="n">
        <v>235</v>
      </c>
      <c r="H39" s="47" t="n">
        <v>39</v>
      </c>
      <c r="I39" s="48" t="n">
        <v>505.9</v>
      </c>
    </row>
    <row r="40" customFormat="false" ht="12.75" hidden="false" customHeight="false" outlineLevel="0" collapsed="false">
      <c r="A40" s="46" t="s">
        <v>78</v>
      </c>
      <c r="B40" s="46" t="s">
        <v>80</v>
      </c>
      <c r="C40" s="47"/>
      <c r="D40" s="47"/>
      <c r="E40" s="47" t="n">
        <v>19</v>
      </c>
      <c r="F40" s="47" t="n">
        <v>20</v>
      </c>
      <c r="G40" s="47" t="n">
        <v>39</v>
      </c>
      <c r="H40" s="47" t="n">
        <v>19</v>
      </c>
      <c r="I40" s="48" t="n">
        <v>106.8</v>
      </c>
    </row>
    <row r="41" customFormat="false" ht="12.75" hidden="false" customHeight="false" outlineLevel="0" collapsed="false">
      <c r="A41" s="46" t="s">
        <v>78</v>
      </c>
      <c r="B41" s="46" t="s">
        <v>81</v>
      </c>
      <c r="C41" s="47"/>
      <c r="D41" s="47"/>
      <c r="E41" s="47"/>
      <c r="F41" s="47" t="n">
        <v>58</v>
      </c>
      <c r="G41" s="47" t="n">
        <v>58</v>
      </c>
      <c r="H41" s="47"/>
      <c r="I41" s="48"/>
    </row>
    <row r="42" customFormat="false" ht="12.75" hidden="false" customHeight="false" outlineLevel="0" collapsed="false">
      <c r="A42" s="52" t="s">
        <v>82</v>
      </c>
      <c r="B42" s="52"/>
      <c r="C42" s="53"/>
      <c r="D42" s="53"/>
      <c r="E42" s="53" t="n">
        <v>19</v>
      </c>
      <c r="F42" s="53" t="n">
        <v>313</v>
      </c>
      <c r="G42" s="53" t="n">
        <v>332</v>
      </c>
      <c r="H42" s="53" t="n">
        <v>58</v>
      </c>
      <c r="I42" s="54" t="n">
        <v>475.8</v>
      </c>
    </row>
    <row r="43" customFormat="false" ht="12.75" hidden="false" customHeight="false" outlineLevel="0" collapsed="false">
      <c r="A43" s="46"/>
      <c r="B43" s="46"/>
      <c r="C43" s="47"/>
      <c r="D43" s="47"/>
      <c r="E43" s="47"/>
      <c r="F43" s="47"/>
      <c r="G43" s="47"/>
      <c r="H43" s="47"/>
      <c r="I43" s="48"/>
    </row>
    <row r="44" customFormat="false" ht="12.75" hidden="false" customHeight="false" outlineLevel="0" collapsed="false">
      <c r="A44" s="46" t="s">
        <v>83</v>
      </c>
      <c r="B44" s="46" t="s">
        <v>84</v>
      </c>
      <c r="C44" s="47"/>
      <c r="D44" s="47" t="n">
        <v>17</v>
      </c>
      <c r="E44" s="47"/>
      <c r="F44" s="47"/>
      <c r="G44" s="47" t="n">
        <v>17</v>
      </c>
      <c r="H44" s="47"/>
      <c r="I44" s="48"/>
    </row>
    <row r="45" customFormat="false" ht="12.75" hidden="false" customHeight="false" outlineLevel="0" collapsed="false">
      <c r="A45" s="46" t="s">
        <v>83</v>
      </c>
      <c r="B45" s="46" t="s">
        <v>85</v>
      </c>
      <c r="C45" s="47"/>
      <c r="D45" s="47" t="n">
        <v>12</v>
      </c>
      <c r="E45" s="47" t="n">
        <v>122</v>
      </c>
      <c r="F45" s="47" t="n">
        <v>77</v>
      </c>
      <c r="G45" s="47" t="n">
        <v>211</v>
      </c>
      <c r="H45" s="47" t="n">
        <v>146</v>
      </c>
      <c r="I45" s="48" t="n">
        <v>45</v>
      </c>
    </row>
    <row r="46" customFormat="false" ht="12.75" hidden="false" customHeight="false" outlineLevel="0" collapsed="false">
      <c r="A46" s="52" t="s">
        <v>86</v>
      </c>
      <c r="B46" s="52"/>
      <c r="C46" s="53"/>
      <c r="D46" s="53" t="n">
        <v>29</v>
      </c>
      <c r="E46" s="53" t="n">
        <v>122</v>
      </c>
      <c r="F46" s="53" t="n">
        <v>77</v>
      </c>
      <c r="G46" s="53" t="n">
        <v>228</v>
      </c>
      <c r="H46" s="53" t="n">
        <v>146</v>
      </c>
      <c r="I46" s="54" t="n">
        <v>56.9</v>
      </c>
    </row>
    <row r="47" customFormat="false" ht="12.75" hidden="false" customHeight="false" outlineLevel="0" collapsed="false">
      <c r="A47" s="46"/>
      <c r="B47" s="46"/>
      <c r="C47" s="47"/>
      <c r="D47" s="47"/>
      <c r="E47" s="47"/>
      <c r="F47" s="47"/>
      <c r="G47" s="47"/>
      <c r="H47" s="47"/>
      <c r="I47" s="48"/>
    </row>
    <row r="48" customFormat="false" ht="12.75" hidden="false" customHeight="false" outlineLevel="0" collapsed="false">
      <c r="A48" s="46" t="s">
        <v>87</v>
      </c>
      <c r="B48" s="46" t="s">
        <v>88</v>
      </c>
      <c r="C48" s="47" t="n">
        <v>591</v>
      </c>
      <c r="D48" s="47" t="n">
        <v>884</v>
      </c>
      <c r="E48" s="47" t="n">
        <v>730</v>
      </c>
      <c r="F48" s="47" t="n">
        <v>2757</v>
      </c>
      <c r="G48" s="47" t="n">
        <v>4963</v>
      </c>
      <c r="H48" s="47" t="n">
        <v>5409</v>
      </c>
      <c r="I48" s="48" t="n">
        <v>-8.2</v>
      </c>
    </row>
    <row r="49" customFormat="false" ht="12.75" hidden="false" customHeight="false" outlineLevel="0" collapsed="false">
      <c r="A49" s="46" t="s">
        <v>87</v>
      </c>
      <c r="B49" s="46" t="s">
        <v>89</v>
      </c>
      <c r="C49" s="47" t="n">
        <v>0</v>
      </c>
      <c r="D49" s="47" t="n">
        <v>35</v>
      </c>
      <c r="E49" s="47" t="n">
        <v>113</v>
      </c>
      <c r="F49" s="47" t="n">
        <v>107</v>
      </c>
      <c r="G49" s="47" t="n">
        <v>255</v>
      </c>
      <c r="H49" s="47" t="n">
        <v>141</v>
      </c>
      <c r="I49" s="48" t="n">
        <v>81.2</v>
      </c>
    </row>
    <row r="50" customFormat="false" ht="12.75" hidden="false" customHeight="false" outlineLevel="0" collapsed="false">
      <c r="A50" s="46" t="s">
        <v>87</v>
      </c>
      <c r="B50" s="46" t="s">
        <v>90</v>
      </c>
      <c r="C50" s="47"/>
      <c r="D50" s="47" t="n">
        <v>19</v>
      </c>
      <c r="E50" s="47" t="n">
        <v>13</v>
      </c>
      <c r="F50" s="47"/>
      <c r="G50" s="47" t="n">
        <v>32</v>
      </c>
      <c r="H50" s="47"/>
      <c r="I50" s="48"/>
    </row>
    <row r="51" customFormat="false" ht="12.75" hidden="false" customHeight="false" outlineLevel="0" collapsed="false">
      <c r="A51" s="52" t="s">
        <v>91</v>
      </c>
      <c r="B51" s="52"/>
      <c r="C51" s="53" t="n">
        <v>592</v>
      </c>
      <c r="D51" s="53" t="n">
        <v>938</v>
      </c>
      <c r="E51" s="53" t="n">
        <v>856</v>
      </c>
      <c r="F51" s="53" t="n">
        <v>2864</v>
      </c>
      <c r="G51" s="53" t="n">
        <v>5250</v>
      </c>
      <c r="H51" s="53" t="n">
        <v>5550</v>
      </c>
      <c r="I51" s="54" t="n">
        <v>-5.4</v>
      </c>
    </row>
    <row r="52" customFormat="false" ht="12.75" hidden="false" customHeight="false" outlineLevel="0" collapsed="false">
      <c r="A52" s="46"/>
      <c r="B52" s="46"/>
      <c r="C52" s="47"/>
      <c r="D52" s="47"/>
      <c r="E52" s="47"/>
      <c r="F52" s="47"/>
      <c r="G52" s="47"/>
      <c r="H52" s="47"/>
      <c r="I52" s="48"/>
    </row>
    <row r="53" customFormat="false" ht="12.75" hidden="false" customHeight="false" outlineLevel="0" collapsed="false">
      <c r="A53" s="46" t="s">
        <v>92</v>
      </c>
      <c r="B53" s="46" t="s">
        <v>93</v>
      </c>
      <c r="C53" s="47" t="n">
        <v>27</v>
      </c>
      <c r="D53" s="47"/>
      <c r="E53" s="47" t="n">
        <v>21</v>
      </c>
      <c r="F53" s="47" t="n">
        <v>117</v>
      </c>
      <c r="G53" s="47" t="n">
        <v>165</v>
      </c>
      <c r="H53" s="47" t="n">
        <v>287</v>
      </c>
      <c r="I53" s="48" t="n">
        <v>-42.6</v>
      </c>
    </row>
    <row r="54" customFormat="false" ht="12.75" hidden="false" customHeight="false" outlineLevel="0" collapsed="false">
      <c r="A54" s="52" t="s">
        <v>94</v>
      </c>
      <c r="B54" s="52"/>
      <c r="C54" s="53" t="n">
        <v>27</v>
      </c>
      <c r="D54" s="53"/>
      <c r="E54" s="53" t="n">
        <v>21</v>
      </c>
      <c r="F54" s="53" t="n">
        <v>117</v>
      </c>
      <c r="G54" s="53" t="n">
        <v>165</v>
      </c>
      <c r="H54" s="53" t="n">
        <v>287</v>
      </c>
      <c r="I54" s="54" t="n">
        <v>-42.6</v>
      </c>
    </row>
    <row r="55" customFormat="false" ht="12.75" hidden="false" customHeight="false" outlineLevel="0" collapsed="false">
      <c r="A55" s="46"/>
      <c r="B55" s="46"/>
      <c r="C55" s="47"/>
      <c r="D55" s="47"/>
      <c r="E55" s="47"/>
      <c r="F55" s="47"/>
      <c r="G55" s="47"/>
      <c r="H55" s="47"/>
      <c r="I55" s="48"/>
    </row>
    <row r="56" customFormat="false" ht="12.75" hidden="false" customHeight="false" outlineLevel="0" collapsed="false">
      <c r="A56" s="46" t="s">
        <v>95</v>
      </c>
      <c r="B56" s="46" t="s">
        <v>96</v>
      </c>
      <c r="C56" s="47"/>
      <c r="D56" s="47"/>
      <c r="E56" s="47" t="n">
        <v>16</v>
      </c>
      <c r="F56" s="47" t="n">
        <v>4</v>
      </c>
      <c r="G56" s="47" t="n">
        <v>20</v>
      </c>
      <c r="H56" s="47"/>
      <c r="I56" s="48"/>
    </row>
    <row r="57" customFormat="false" ht="12.75" hidden="false" customHeight="false" outlineLevel="0" collapsed="false">
      <c r="A57" s="46" t="s">
        <v>95</v>
      </c>
      <c r="B57" s="46" t="s">
        <v>97</v>
      </c>
      <c r="C57" s="47" t="n">
        <v>26</v>
      </c>
      <c r="D57" s="47" t="n">
        <v>152</v>
      </c>
      <c r="E57" s="47" t="n">
        <v>520</v>
      </c>
      <c r="F57" s="47" t="n">
        <v>3246</v>
      </c>
      <c r="G57" s="47" t="n">
        <v>3945</v>
      </c>
      <c r="H57" s="47" t="n">
        <v>2879</v>
      </c>
      <c r="I57" s="48" t="n">
        <v>37</v>
      </c>
    </row>
    <row r="58" customFormat="false" ht="12.75" hidden="false" customHeight="false" outlineLevel="0" collapsed="false">
      <c r="A58" s="46" t="s">
        <v>95</v>
      </c>
      <c r="B58" s="46" t="s">
        <v>98</v>
      </c>
      <c r="C58" s="47"/>
      <c r="D58" s="47"/>
      <c r="E58" s="47"/>
      <c r="F58" s="47" t="n">
        <v>40</v>
      </c>
      <c r="G58" s="47" t="n">
        <v>40</v>
      </c>
      <c r="H58" s="47"/>
      <c r="I58" s="48"/>
    </row>
    <row r="59" customFormat="false" ht="12.75" hidden="false" customHeight="false" outlineLevel="0" collapsed="false">
      <c r="A59" s="46" t="s">
        <v>95</v>
      </c>
      <c r="B59" s="46" t="s">
        <v>99</v>
      </c>
      <c r="C59" s="47"/>
      <c r="D59" s="47" t="n">
        <v>433</v>
      </c>
      <c r="E59" s="47" t="n">
        <v>79</v>
      </c>
      <c r="F59" s="47" t="n">
        <v>137</v>
      </c>
      <c r="G59" s="47" t="n">
        <v>649</v>
      </c>
      <c r="H59" s="47" t="n">
        <v>725</v>
      </c>
      <c r="I59" s="48" t="n">
        <v>-10.5</v>
      </c>
    </row>
    <row r="60" customFormat="false" ht="12.75" hidden="false" customHeight="false" outlineLevel="0" collapsed="false">
      <c r="A60" s="46" t="s">
        <v>95</v>
      </c>
      <c r="B60" s="46" t="s">
        <v>100</v>
      </c>
      <c r="C60" s="47"/>
      <c r="D60" s="47"/>
      <c r="E60" s="47"/>
      <c r="F60" s="47" t="n">
        <v>10</v>
      </c>
      <c r="G60" s="47" t="n">
        <v>10</v>
      </c>
      <c r="H60" s="47" t="n">
        <v>20</v>
      </c>
      <c r="I60" s="48" t="n">
        <v>-50.2</v>
      </c>
    </row>
    <row r="61" customFormat="false" ht="12.75" hidden="false" customHeight="false" outlineLevel="0" collapsed="false">
      <c r="A61" s="46" t="s">
        <v>95</v>
      </c>
      <c r="B61" s="46" t="s">
        <v>101</v>
      </c>
      <c r="C61" s="47"/>
      <c r="D61" s="47"/>
      <c r="E61" s="47" t="n">
        <v>5</v>
      </c>
      <c r="F61" s="47" t="n">
        <v>14</v>
      </c>
      <c r="G61" s="47" t="n">
        <v>19</v>
      </c>
      <c r="H61" s="47"/>
      <c r="I61" s="48"/>
    </row>
    <row r="62" customFormat="false" ht="12.75" hidden="false" customHeight="false" outlineLevel="0" collapsed="false">
      <c r="A62" s="46" t="s">
        <v>95</v>
      </c>
      <c r="B62" s="46" t="s">
        <v>102</v>
      </c>
      <c r="C62" s="47"/>
      <c r="D62" s="47"/>
      <c r="E62" s="47" t="n">
        <v>115</v>
      </c>
      <c r="F62" s="47" t="n">
        <v>19</v>
      </c>
      <c r="G62" s="47" t="n">
        <v>134</v>
      </c>
      <c r="H62" s="47" t="n">
        <v>703</v>
      </c>
      <c r="I62" s="48" t="n">
        <v>-81</v>
      </c>
    </row>
    <row r="63" customFormat="false" ht="12.75" hidden="false" customHeight="false" outlineLevel="0" collapsed="false">
      <c r="A63" s="52" t="s">
        <v>103</v>
      </c>
      <c r="B63" s="52"/>
      <c r="C63" s="53" t="n">
        <v>26</v>
      </c>
      <c r="D63" s="53" t="n">
        <v>585</v>
      </c>
      <c r="E63" s="53" t="n">
        <v>735</v>
      </c>
      <c r="F63" s="53" t="n">
        <v>3470</v>
      </c>
      <c r="G63" s="53" t="n">
        <v>4816</v>
      </c>
      <c r="H63" s="53" t="n">
        <v>4327</v>
      </c>
      <c r="I63" s="54" t="n">
        <v>11.3</v>
      </c>
    </row>
    <row r="64" customFormat="false" ht="12.75" hidden="false" customHeight="false" outlineLevel="0" collapsed="false">
      <c r="A64" s="46"/>
      <c r="B64" s="46"/>
      <c r="C64" s="47"/>
      <c r="D64" s="47"/>
      <c r="E64" s="47"/>
      <c r="F64" s="47"/>
      <c r="G64" s="47"/>
      <c r="H64" s="47"/>
      <c r="I64" s="48"/>
    </row>
    <row r="65" customFormat="false" ht="12.75" hidden="false" customHeight="false" outlineLevel="0" collapsed="false">
      <c r="A65" s="46" t="s">
        <v>104</v>
      </c>
      <c r="B65" s="46" t="s">
        <v>105</v>
      </c>
      <c r="C65" s="47"/>
      <c r="D65" s="47"/>
      <c r="E65" s="47" t="n">
        <v>20</v>
      </c>
      <c r="F65" s="47"/>
      <c r="G65" s="47" t="n">
        <v>20</v>
      </c>
      <c r="H65" s="47" t="n">
        <v>58</v>
      </c>
      <c r="I65" s="48" t="n">
        <v>-66.3</v>
      </c>
    </row>
    <row r="66" customFormat="false" ht="12.75" hidden="false" customHeight="false" outlineLevel="0" collapsed="false">
      <c r="A66" s="46" t="s">
        <v>104</v>
      </c>
      <c r="B66" s="46" t="s">
        <v>106</v>
      </c>
      <c r="C66" s="47"/>
      <c r="D66" s="47"/>
      <c r="E66" s="47"/>
      <c r="F66" s="47"/>
      <c r="G66" s="47"/>
      <c r="H66" s="47" t="n">
        <v>19</v>
      </c>
      <c r="I66" s="48" t="n">
        <v>-100</v>
      </c>
    </row>
    <row r="67" customFormat="false" ht="12.75" hidden="false" customHeight="false" outlineLevel="0" collapsed="false">
      <c r="A67" s="46" t="s">
        <v>104</v>
      </c>
      <c r="B67" s="46" t="s">
        <v>107</v>
      </c>
      <c r="C67" s="47"/>
      <c r="D67" s="47" t="n">
        <v>5</v>
      </c>
      <c r="E67" s="47" t="n">
        <v>34</v>
      </c>
      <c r="F67" s="47"/>
      <c r="G67" s="47" t="n">
        <v>39</v>
      </c>
      <c r="H67" s="47" t="n">
        <v>19</v>
      </c>
      <c r="I67" s="48" t="n">
        <v>102.4</v>
      </c>
    </row>
    <row r="68" customFormat="false" ht="12.75" hidden="false" customHeight="false" outlineLevel="0" collapsed="false">
      <c r="A68" s="52" t="s">
        <v>108</v>
      </c>
      <c r="B68" s="52"/>
      <c r="C68" s="53"/>
      <c r="D68" s="53" t="n">
        <v>5</v>
      </c>
      <c r="E68" s="53" t="n">
        <v>54</v>
      </c>
      <c r="F68" s="53"/>
      <c r="G68" s="53" t="n">
        <v>59</v>
      </c>
      <c r="H68" s="53" t="n">
        <v>97</v>
      </c>
      <c r="I68" s="54" t="n">
        <v>-39.1</v>
      </c>
    </row>
    <row r="69" customFormat="false" ht="12.75" hidden="false" customHeight="false" outlineLevel="0" collapsed="false">
      <c r="A69" s="46"/>
      <c r="B69" s="46"/>
      <c r="C69" s="47"/>
      <c r="D69" s="47"/>
      <c r="E69" s="47"/>
      <c r="F69" s="47"/>
      <c r="G69" s="47"/>
      <c r="H69" s="47"/>
      <c r="I69" s="48"/>
    </row>
    <row r="70" customFormat="false" ht="12.75" hidden="false" customHeight="false" outlineLevel="0" collapsed="false">
      <c r="A70" s="52" t="s">
        <v>109</v>
      </c>
      <c r="B70" s="52"/>
      <c r="C70" s="53" t="n">
        <v>734</v>
      </c>
      <c r="D70" s="53" t="n">
        <v>2506</v>
      </c>
      <c r="E70" s="53" t="n">
        <v>3300</v>
      </c>
      <c r="F70" s="53" t="n">
        <v>9542</v>
      </c>
      <c r="G70" s="53" t="n">
        <v>16082</v>
      </c>
      <c r="H70" s="53" t="n">
        <v>14352</v>
      </c>
      <c r="I70" s="54" t="n">
        <v>12.1</v>
      </c>
    </row>
    <row r="71" customFormat="false" ht="12.75" hidden="false" customHeight="false" outlineLevel="0" collapsed="false">
      <c r="A71" s="46"/>
      <c r="B71" s="46"/>
      <c r="C71" s="47"/>
      <c r="D71" s="47"/>
      <c r="E71" s="47"/>
      <c r="F71" s="47"/>
      <c r="G71" s="47"/>
      <c r="H71" s="47"/>
      <c r="I71" s="48"/>
    </row>
    <row r="72" customFormat="false" ht="12.75" hidden="false" customHeight="false" outlineLevel="0" collapsed="false">
      <c r="A72" s="55" t="s">
        <v>110</v>
      </c>
      <c r="B72" s="55"/>
      <c r="C72" s="55"/>
      <c r="D72" s="55"/>
      <c r="E72" s="55"/>
      <c r="F72" s="55"/>
      <c r="G72" s="55"/>
      <c r="H72" s="55"/>
      <c r="I72" s="55"/>
    </row>
    <row r="73" customFormat="false" ht="12.75" hidden="false" customHeight="false" outlineLevel="0" collapsed="false">
      <c r="A73" s="55" t="s">
        <v>111</v>
      </c>
      <c r="B73" s="55"/>
      <c r="C73" s="55"/>
      <c r="D73" s="55"/>
      <c r="E73" s="55"/>
      <c r="F73" s="55"/>
      <c r="G73" s="55"/>
      <c r="H73" s="55"/>
      <c r="I73" s="55"/>
    </row>
    <row r="74" customFormat="false" ht="12.75" hidden="false" customHeight="false" outlineLevel="0" collapsed="false">
      <c r="A74" s="55" t="s">
        <v>127</v>
      </c>
      <c r="B74" s="55"/>
      <c r="C74" s="55"/>
      <c r="D74" s="55"/>
      <c r="E74" s="55"/>
      <c r="F74" s="55"/>
      <c r="G74" s="55"/>
      <c r="H74" s="55"/>
      <c r="I74" s="55"/>
    </row>
    <row r="75" customFormat="false" ht="12.75" hidden="false" customHeight="false" outlineLevel="0" collapsed="false">
      <c r="A75" s="55" t="s">
        <v>113</v>
      </c>
      <c r="B75" s="55"/>
      <c r="C75" s="55"/>
      <c r="D75" s="55"/>
      <c r="E75" s="55"/>
      <c r="F75" s="55"/>
      <c r="G75" s="55"/>
      <c r="H75" s="55"/>
      <c r="I75" s="55"/>
    </row>
  </sheetData>
  <mergeCells count="7">
    <mergeCell ref="A1:I1"/>
    <mergeCell ref="A2:I2"/>
    <mergeCell ref="A3:I3"/>
    <mergeCell ref="A72:I72"/>
    <mergeCell ref="A73:I73"/>
    <mergeCell ref="A74:I74"/>
    <mergeCell ref="A75:I75"/>
  </mergeCells>
  <printOptions headings="false" gridLines="false" gridLinesSet="true" horizontalCentered="true" verticalCentered="false"/>
  <pageMargins left="0.39375" right="0.39375" top="0.984027777777778" bottom="0.197222222222222" header="0.39375" footer="0.393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&amp;C&amp;"Arial,Grassetto"&amp;14Beef + Lamb New Zealand 
Economic Service&amp;R&amp;D
&amp;T</oddHeader>
    <oddFooter>&amp;L&amp;F[&amp;A]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Z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B6" activeCellId="0" sqref="B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25.86"/>
    <col collapsed="false" customWidth="true" hidden="false" outlineLevel="0" max="11" min="2" style="0" width="11.86"/>
  </cols>
  <sheetData>
    <row r="1" customFormat="false" ht="18" hidden="false" customHeight="false" outlineLevel="0" collapsed="false">
      <c r="A1" s="56" t="s">
        <v>29</v>
      </c>
      <c r="B1" s="47"/>
      <c r="C1" s="47"/>
      <c r="D1" s="47"/>
      <c r="E1" s="47"/>
      <c r="F1" s="47"/>
      <c r="G1" s="48"/>
      <c r="H1" s="48"/>
      <c r="I1" s="48"/>
      <c r="J1" s="48"/>
      <c r="K1" s="48"/>
    </row>
    <row r="2" customFormat="false" ht="15.75" hidden="false" customHeight="false" outlineLevel="0" collapsed="false">
      <c r="A2" s="57" t="s">
        <v>128</v>
      </c>
      <c r="B2" s="47"/>
      <c r="C2" s="47"/>
      <c r="D2" s="47"/>
      <c r="E2" s="47"/>
      <c r="F2" s="47"/>
      <c r="G2" s="48"/>
      <c r="H2" s="48"/>
      <c r="I2" s="48"/>
      <c r="J2" s="48"/>
      <c r="K2" s="48"/>
    </row>
    <row r="3" customFormat="false" ht="15" hidden="false" customHeight="false" outlineLevel="0" collapsed="false">
      <c r="A3" s="58" t="s">
        <v>35</v>
      </c>
      <c r="B3" s="47"/>
      <c r="C3" s="47"/>
      <c r="D3" s="47"/>
      <c r="E3" s="47"/>
      <c r="F3" s="47"/>
      <c r="G3" s="48"/>
      <c r="H3" s="48"/>
      <c r="I3" s="48"/>
      <c r="J3" s="48"/>
      <c r="K3" s="48"/>
    </row>
    <row r="4" customFormat="false" ht="12.75" hidden="false" customHeight="false" outlineLevel="0" collapsed="false">
      <c r="A4" s="46"/>
      <c r="B4" s="47"/>
      <c r="C4" s="47"/>
      <c r="D4" s="47"/>
      <c r="E4" s="47"/>
      <c r="F4" s="47"/>
      <c r="G4" s="48"/>
      <c r="H4" s="48"/>
      <c r="I4" s="48"/>
      <c r="J4" s="48"/>
      <c r="K4" s="48"/>
    </row>
    <row r="5" customFormat="false" ht="51.75" hidden="false" customHeight="false" outlineLevel="0" collapsed="false">
      <c r="A5" s="59" t="s">
        <v>36</v>
      </c>
      <c r="B5" s="60" t="s">
        <v>129</v>
      </c>
      <c r="C5" s="60" t="s">
        <v>130</v>
      </c>
      <c r="D5" s="60" t="s">
        <v>131</v>
      </c>
      <c r="E5" s="60" t="s">
        <v>132</v>
      </c>
      <c r="F5" s="60" t="s">
        <v>133</v>
      </c>
      <c r="G5" s="61" t="s">
        <v>134</v>
      </c>
      <c r="H5" s="61" t="s">
        <v>135</v>
      </c>
      <c r="I5" s="61" t="s">
        <v>136</v>
      </c>
      <c r="J5" s="61" t="s">
        <v>137</v>
      </c>
      <c r="K5" s="61" t="s">
        <v>138</v>
      </c>
    </row>
    <row r="6" customFormat="false" ht="12.75" hidden="false" customHeight="false" outlineLevel="0" collapsed="false">
      <c r="A6" s="46" t="s">
        <v>45</v>
      </c>
      <c r="B6" s="47"/>
      <c r="C6" s="47"/>
      <c r="D6" s="47" t="n">
        <v>5541</v>
      </c>
      <c r="E6" s="47" t="n">
        <v>4633</v>
      </c>
      <c r="F6" s="47" t="n">
        <v>4992</v>
      </c>
      <c r="G6" s="48"/>
      <c r="H6" s="48"/>
      <c r="I6" s="48"/>
      <c r="J6" s="48" t="n">
        <v>15.2</v>
      </c>
      <c r="K6" s="48" t="n">
        <v>14.1</v>
      </c>
    </row>
    <row r="7" customFormat="false" ht="12.75" hidden="false" customHeight="false" outlineLevel="0" collapsed="false">
      <c r="A7" s="46" t="s">
        <v>50</v>
      </c>
      <c r="B7" s="47" t="n">
        <v>14752</v>
      </c>
      <c r="C7" s="47" t="n">
        <v>4345</v>
      </c>
      <c r="D7" s="47" t="n">
        <v>4252</v>
      </c>
      <c r="E7" s="47" t="n">
        <v>4416</v>
      </c>
      <c r="F7" s="47" t="n">
        <v>4544</v>
      </c>
      <c r="G7" s="48" t="n">
        <v>13.5</v>
      </c>
      <c r="H7" s="48" t="n">
        <v>-6.3</v>
      </c>
      <c r="I7" s="48" t="n">
        <v>14.5</v>
      </c>
      <c r="J7" s="48" t="n">
        <v>9.7</v>
      </c>
      <c r="K7" s="48" t="n">
        <v>5.7</v>
      </c>
    </row>
    <row r="8" customFormat="false" ht="12.75" hidden="false" customHeight="false" outlineLevel="0" collapsed="false">
      <c r="A8" s="46" t="s">
        <v>71</v>
      </c>
      <c r="B8" s="47"/>
      <c r="C8" s="47" t="n">
        <v>4100</v>
      </c>
      <c r="D8" s="47"/>
      <c r="E8" s="47"/>
      <c r="F8" s="47" t="n">
        <v>4100</v>
      </c>
      <c r="G8" s="48"/>
      <c r="H8" s="48"/>
      <c r="I8" s="48"/>
      <c r="J8" s="48"/>
      <c r="K8" s="48" t="n">
        <v>3.2</v>
      </c>
    </row>
    <row r="9" customFormat="false" ht="12.75" hidden="false" customHeight="false" outlineLevel="0" collapsed="false">
      <c r="A9" s="46" t="s">
        <v>75</v>
      </c>
      <c r="B9" s="47"/>
      <c r="C9" s="47"/>
      <c r="D9" s="47" t="n">
        <v>4237</v>
      </c>
      <c r="E9" s="47" t="n">
        <v>3940</v>
      </c>
      <c r="F9" s="47" t="n">
        <v>4025</v>
      </c>
      <c r="G9" s="48"/>
      <c r="H9" s="48"/>
      <c r="I9" s="48"/>
      <c r="J9" s="48"/>
      <c r="K9" s="48"/>
    </row>
    <row r="10" customFormat="false" ht="12.75" hidden="false" customHeight="false" outlineLevel="0" collapsed="false">
      <c r="A10" s="46" t="s">
        <v>78</v>
      </c>
      <c r="B10" s="47"/>
      <c r="C10" s="47"/>
      <c r="D10" s="47" t="n">
        <v>5092</v>
      </c>
      <c r="E10" s="47" t="n">
        <v>4640</v>
      </c>
      <c r="F10" s="47" t="n">
        <v>4667</v>
      </c>
      <c r="G10" s="48"/>
      <c r="H10" s="48"/>
      <c r="I10" s="48"/>
      <c r="J10" s="48" t="n">
        <v>13.6</v>
      </c>
      <c r="K10" s="48" t="n">
        <v>14.2</v>
      </c>
    </row>
    <row r="11" customFormat="false" ht="12.75" hidden="false" customHeight="false" outlineLevel="0" collapsed="false">
      <c r="A11" s="46" t="s">
        <v>83</v>
      </c>
      <c r="B11" s="47"/>
      <c r="C11" s="47" t="n">
        <v>4952</v>
      </c>
      <c r="D11" s="47" t="n">
        <v>8033</v>
      </c>
      <c r="E11" s="47" t="n">
        <v>3319</v>
      </c>
      <c r="F11" s="47" t="n">
        <v>6047</v>
      </c>
      <c r="G11" s="48"/>
      <c r="H11" s="48" t="n">
        <v>-33.3</v>
      </c>
      <c r="I11" s="48" t="n">
        <v>15.1</v>
      </c>
      <c r="J11" s="48"/>
      <c r="K11" s="48" t="n">
        <v>-35</v>
      </c>
    </row>
    <row r="12" customFormat="false" ht="12.75" hidden="false" customHeight="false" outlineLevel="0" collapsed="false">
      <c r="A12" s="46" t="s">
        <v>87</v>
      </c>
      <c r="B12" s="47" t="n">
        <v>14749</v>
      </c>
      <c r="C12" s="47" t="n">
        <v>3431</v>
      </c>
      <c r="D12" s="47" t="n">
        <v>3585</v>
      </c>
      <c r="E12" s="47" t="n">
        <v>3716</v>
      </c>
      <c r="F12" s="47" t="n">
        <v>4887</v>
      </c>
      <c r="G12" s="48" t="n">
        <v>-3.5</v>
      </c>
      <c r="H12" s="48" t="n">
        <v>49.3</v>
      </c>
      <c r="I12" s="48" t="n">
        <v>15.2</v>
      </c>
      <c r="J12" s="48" t="n">
        <v>31.2</v>
      </c>
      <c r="K12" s="48" t="n">
        <v>33.6</v>
      </c>
    </row>
    <row r="13" customFormat="false" ht="12.75" hidden="false" customHeight="false" outlineLevel="0" collapsed="false">
      <c r="A13" s="46" t="s">
        <v>92</v>
      </c>
      <c r="B13" s="47" t="n">
        <v>15109</v>
      </c>
      <c r="C13" s="47"/>
      <c r="D13" s="47" t="n">
        <v>5610</v>
      </c>
      <c r="E13" s="47" t="n">
        <v>4846</v>
      </c>
      <c r="F13" s="47" t="n">
        <v>6647</v>
      </c>
      <c r="G13" s="48" t="n">
        <v>20.4</v>
      </c>
      <c r="H13" s="48"/>
      <c r="I13" s="48"/>
      <c r="J13" s="48" t="n">
        <v>31.3</v>
      </c>
      <c r="K13" s="48" t="n">
        <v>42.3</v>
      </c>
    </row>
    <row r="14" customFormat="false" ht="12.75" hidden="false" customHeight="false" outlineLevel="0" collapsed="false">
      <c r="A14" s="46" t="s">
        <v>95</v>
      </c>
      <c r="B14" s="47" t="n">
        <v>18938</v>
      </c>
      <c r="C14" s="47" t="n">
        <v>4157</v>
      </c>
      <c r="D14" s="47" t="n">
        <v>3304</v>
      </c>
      <c r="E14" s="47" t="n">
        <v>3956</v>
      </c>
      <c r="F14" s="47" t="n">
        <v>3961</v>
      </c>
      <c r="G14" s="48" t="n">
        <v>234.7</v>
      </c>
      <c r="H14" s="48" t="n">
        <v>3.1</v>
      </c>
      <c r="I14" s="48" t="n">
        <v>-4.5</v>
      </c>
      <c r="J14" s="48" t="n">
        <v>3.6</v>
      </c>
      <c r="K14" s="48" t="n">
        <v>4.9</v>
      </c>
    </row>
    <row r="15" customFormat="false" ht="12.75" hidden="false" customHeight="false" outlineLevel="0" collapsed="false">
      <c r="A15" s="46" t="s">
        <v>104</v>
      </c>
      <c r="B15" s="47"/>
      <c r="C15" s="47" t="n">
        <v>5608</v>
      </c>
      <c r="D15" s="47" t="n">
        <v>5364</v>
      </c>
      <c r="E15" s="47"/>
      <c r="F15" s="47" t="n">
        <v>5384</v>
      </c>
      <c r="G15" s="48"/>
      <c r="H15" s="48"/>
      <c r="I15" s="48" t="n">
        <v>1.9</v>
      </c>
      <c r="J15" s="48"/>
      <c r="K15" s="48" t="n">
        <v>4.7</v>
      </c>
    </row>
    <row r="16" customFormat="false" ht="12.75" hidden="false" customHeight="false" outlineLevel="0" collapsed="false">
      <c r="A16" s="62" t="s">
        <v>109</v>
      </c>
      <c r="B16" s="63" t="n">
        <v>14911</v>
      </c>
      <c r="C16" s="63" t="n">
        <v>3967</v>
      </c>
      <c r="D16" s="63" t="n">
        <v>4047</v>
      </c>
      <c r="E16" s="63" t="n">
        <v>4033</v>
      </c>
      <c r="F16" s="63" t="n">
        <v>4522</v>
      </c>
      <c r="G16" s="64" t="n">
        <v>2.2</v>
      </c>
      <c r="H16" s="64" t="n">
        <v>9.8</v>
      </c>
      <c r="I16" s="64" t="n">
        <v>11.2</v>
      </c>
      <c r="J16" s="64" t="n">
        <v>16.4</v>
      </c>
      <c r="K16" s="64" t="n">
        <v>14.3</v>
      </c>
    </row>
    <row r="17" customFormat="false" ht="12.75" hidden="false" customHeight="false" outlineLevel="0" collapsed="false">
      <c r="A17" s="46"/>
      <c r="B17" s="47"/>
      <c r="C17" s="47"/>
      <c r="D17" s="47"/>
      <c r="E17" s="47"/>
      <c r="F17" s="47"/>
      <c r="G17" s="48"/>
      <c r="H17" s="48"/>
      <c r="I17" s="48"/>
      <c r="J17" s="48"/>
      <c r="K17" s="48"/>
    </row>
    <row r="18" customFormat="false" ht="12.75" hidden="false" customHeight="false" outlineLevel="0" collapsed="false">
      <c r="A18" s="65" t="s">
        <v>110</v>
      </c>
      <c r="B18" s="47"/>
      <c r="C18" s="47"/>
      <c r="D18" s="47"/>
      <c r="E18" s="47"/>
      <c r="F18" s="47"/>
      <c r="G18" s="48"/>
      <c r="H18" s="48"/>
      <c r="I18" s="48"/>
      <c r="J18" s="48"/>
      <c r="K18" s="48"/>
    </row>
    <row r="19" customFormat="false" ht="12.75" hidden="false" customHeight="false" outlineLevel="0" collapsed="false">
      <c r="A19" s="65" t="s">
        <v>111</v>
      </c>
      <c r="B19" s="47"/>
      <c r="C19" s="47"/>
      <c r="D19" s="47"/>
      <c r="E19" s="47"/>
      <c r="F19" s="47"/>
      <c r="G19" s="48"/>
      <c r="H19" s="48"/>
      <c r="I19" s="48"/>
      <c r="J19" s="48"/>
      <c r="K19" s="48"/>
    </row>
    <row r="20" customFormat="false" ht="12.75" hidden="false" customHeight="false" outlineLevel="0" collapsed="false">
      <c r="A20" s="65" t="s">
        <v>139</v>
      </c>
      <c r="B20" s="47"/>
      <c r="C20" s="47"/>
      <c r="D20" s="47"/>
      <c r="E20" s="47"/>
      <c r="F20" s="47"/>
      <c r="G20" s="48"/>
      <c r="H20" s="48"/>
      <c r="I20" s="48"/>
      <c r="J20" s="48"/>
      <c r="K20" s="48"/>
    </row>
    <row r="21" customFormat="false" ht="12.75" hidden="false" customHeight="false" outlineLevel="0" collapsed="false">
      <c r="A21" s="65" t="s">
        <v>113</v>
      </c>
      <c r="B21" s="47"/>
      <c r="C21" s="47"/>
      <c r="D21" s="47"/>
      <c r="E21" s="47"/>
      <c r="F21" s="47"/>
      <c r="G21" s="48"/>
      <c r="H21" s="48"/>
      <c r="I21" s="48"/>
      <c r="J21" s="48"/>
      <c r="K21" s="48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</sheetData>
  <printOptions headings="false" gridLines="false" gridLinesSet="true" horizontalCentered="true" verticalCentered="false"/>
  <pageMargins left="0.433333333333333" right="0.747916666666667" top="1.18125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&amp;C&amp;"Arial,Grassetto"&amp;14Beef + Lamb New Zealand 
Economic Service&amp;R&amp;D
&amp;T</oddHeader>
    <oddFooter>&amp;L&amp;F[&amp;A]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G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B6" activeCellId="0" sqref="B6"/>
    </sheetView>
  </sheetViews>
  <sheetFormatPr defaultColWidth="8.8671875" defaultRowHeight="12.75" zeroHeight="false" outlineLevelRow="0" outlineLevelCol="0"/>
  <cols>
    <col collapsed="false" customWidth="true" hidden="false" outlineLevel="0" max="1" min="1" style="66" width="16.42"/>
    <col collapsed="false" customWidth="true" hidden="false" outlineLevel="0" max="2" min="2" style="66" width="22.28"/>
    <col collapsed="false" customWidth="true" hidden="false" outlineLevel="0" max="13" min="3" style="66" width="10.14"/>
    <col collapsed="false" customWidth="true" hidden="false" outlineLevel="0" max="15" min="14" style="66" width="11.29"/>
    <col collapsed="false" customWidth="true" hidden="false" outlineLevel="0" max="16" min="16" style="67" width="12.71"/>
    <col collapsed="false" customWidth="false" hidden="false" outlineLevel="0" max="17" min="17" style="67" width="8.86"/>
    <col collapsed="false" customWidth="true" hidden="false" outlineLevel="0" max="18" min="18" style="67" width="9.29"/>
    <col collapsed="false" customWidth="false" hidden="true" outlineLevel="0" max="19" min="19" style="67" width="8.86"/>
    <col collapsed="false" customWidth="true" hidden="true" outlineLevel="0" max="20" min="20" style="67" width="20.71"/>
    <col collapsed="false" customWidth="false" hidden="true" outlineLevel="0" max="32" min="21" style="67" width="8.86"/>
    <col collapsed="false" customWidth="true" hidden="true" outlineLevel="0" max="33" min="33" style="67" width="7.86"/>
  </cols>
  <sheetData>
    <row r="1" customFormat="false" ht="18" hidden="false" customHeight="false" outlineLevel="0" collapsed="false">
      <c r="A1" s="68" t="s">
        <v>29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customFormat="false" ht="15.75" hidden="false" customHeight="false" outlineLevel="0" collapsed="false">
      <c r="A2" s="69" t="s">
        <v>140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customFormat="false" ht="15" hidden="false" customHeight="false" outlineLevel="0" collapsed="false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customFormat="false" ht="12.75" hidden="false" customHeight="false" outlineLevel="0" collapsed="false">
      <c r="A4" s="46"/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customFormat="false" ht="39" hidden="false" customHeight="false" outlineLevel="0" collapsed="false">
      <c r="A5" s="59" t="s">
        <v>36</v>
      </c>
      <c r="B5" s="59" t="s">
        <v>37</v>
      </c>
      <c r="C5" s="60" t="s">
        <v>141</v>
      </c>
      <c r="D5" s="60" t="s">
        <v>142</v>
      </c>
      <c r="E5" s="60" t="s">
        <v>143</v>
      </c>
      <c r="F5" s="60" t="s">
        <v>144</v>
      </c>
      <c r="G5" s="60" t="s">
        <v>145</v>
      </c>
      <c r="H5" s="60" t="s">
        <v>146</v>
      </c>
      <c r="I5" s="60" t="s">
        <v>147</v>
      </c>
      <c r="J5" s="60" t="s">
        <v>148</v>
      </c>
      <c r="K5" s="60" t="s">
        <v>149</v>
      </c>
      <c r="L5" s="60" t="s">
        <v>150</v>
      </c>
      <c r="M5" s="60" t="s">
        <v>151</v>
      </c>
      <c r="N5" s="60" t="s">
        <v>152</v>
      </c>
      <c r="O5" s="60" t="s">
        <v>153</v>
      </c>
      <c r="P5" s="71" t="s">
        <v>154</v>
      </c>
      <c r="S5" s="67" t="s">
        <v>155</v>
      </c>
      <c r="T5" s="67" t="s">
        <v>156</v>
      </c>
    </row>
    <row r="6" customFormat="false" ht="12.75" hidden="false" customHeight="false" outlineLevel="0" collapsed="false">
      <c r="A6" s="46"/>
      <c r="B6" s="46" t="s">
        <v>47</v>
      </c>
      <c r="C6" s="47"/>
      <c r="D6" s="47" t="n">
        <v>19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 t="n">
        <v>19</v>
      </c>
      <c r="P6" s="72" t="str">
        <f aca="false">IF(COUNT($C6:$N6)&lt;2,"",IF($S6=0,"Unchanged",IF($S6&gt;=50,"Strongly Up",IF(AND($S6&lt;50,$S6&gt;0),"Up",IF($S6&lt;=-50,"Strongly Down",IF(AND($S6&gt;-50,$S6&lt;0),"Down","Error"))))))</f>
        <v/>
      </c>
      <c r="S6" s="73" t="e">
        <f aca="false">SLOPE(C6:N6,V$8:AG$8)</f>
        <v>#DIV/0!</v>
      </c>
      <c r="T6" s="73" t="n">
        <f aca="false">COUNT(C6:N6)</f>
        <v>1</v>
      </c>
    </row>
    <row r="7" customFormat="false" ht="12.75" hidden="false" customHeight="false" outlineLevel="0" collapsed="false">
      <c r="A7" s="46"/>
      <c r="B7" s="46" t="s">
        <v>48</v>
      </c>
      <c r="C7" s="47" t="n">
        <v>10</v>
      </c>
      <c r="D7" s="47" t="n">
        <v>20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 t="n">
        <v>30</v>
      </c>
      <c r="P7" s="72" t="str">
        <f aca="false">IF(COUNT($C7:$N7)&lt;2,"",IF($S7=0,"Unchanged",IF($S7&gt;=50,"Strongly Up",IF(AND($S7&lt;50,$S7&gt;0),"Up",IF($S7&lt;=-50,"Strongly Down",IF(AND($S7&gt;-50,$S7&lt;0),"Down","Error"))))))</f>
        <v>Up</v>
      </c>
      <c r="S7" s="73" t="n">
        <f aca="false">SLOPE(C7:N7,V$8:AG$8)</f>
        <v>10</v>
      </c>
      <c r="T7" s="73" t="n">
        <f aca="false">COUNT(C7:N7)</f>
        <v>2</v>
      </c>
    </row>
    <row r="8" customFormat="false" ht="12.75" hidden="false" customHeight="false" outlineLevel="0" collapsed="false">
      <c r="A8" s="62" t="s">
        <v>45</v>
      </c>
      <c r="B8" s="62"/>
      <c r="C8" s="63" t="n">
        <v>10</v>
      </c>
      <c r="D8" s="63" t="n">
        <v>39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 t="n">
        <v>49</v>
      </c>
      <c r="P8" s="72" t="str">
        <f aca="false">IF(COUNT($C8:$N8)&lt;2,"",IF($S8=0,"Unchanged",IF($S8&gt;=50,"Strongly Up",IF(AND($S8&lt;50,$S8&gt;0),"Up",IF($S8&lt;=-50,"Strongly Down",IF(AND($S8&gt;-50,$S8&lt;0),"Down","Error"))))))</f>
        <v>Up</v>
      </c>
      <c r="S8" s="73" t="n">
        <f aca="false">SLOPE(C8:N8,V$8:AG$8)</f>
        <v>29</v>
      </c>
      <c r="T8" s="73" t="n">
        <f aca="false">COUNT(C8:N8)</f>
        <v>2</v>
      </c>
      <c r="V8" s="67" t="n">
        <v>1</v>
      </c>
      <c r="W8" s="67" t="n">
        <v>2</v>
      </c>
      <c r="X8" s="67" t="n">
        <v>3</v>
      </c>
      <c r="Y8" s="67" t="n">
        <v>4</v>
      </c>
      <c r="Z8" s="67" t="n">
        <v>5</v>
      </c>
      <c r="AA8" s="67" t="n">
        <v>6</v>
      </c>
      <c r="AB8" s="67" t="n">
        <v>7</v>
      </c>
      <c r="AC8" s="67" t="n">
        <v>8</v>
      </c>
      <c r="AD8" s="67" t="n">
        <v>9</v>
      </c>
      <c r="AE8" s="67" t="n">
        <v>10</v>
      </c>
      <c r="AF8" s="67" t="n">
        <v>11</v>
      </c>
      <c r="AG8" s="67" t="n">
        <v>12</v>
      </c>
    </row>
    <row r="9" customFormat="false" ht="12.75" hidden="false" customHeight="false" outlineLevel="0" collapsed="false">
      <c r="A9" s="46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72" t="str">
        <f aca="false">IF(COUNT($C9:$N9)&lt;2,"",IF($S9=0,"Unchanged",IF($S9&gt;=50,"Strongly Up",IF(AND($S9&lt;50,$S9&gt;0),"Up",IF($S9&lt;=-50,"Strongly Down",IF(AND($S9&gt;-50,$S9&lt;0),"Down","Error"))))))</f>
        <v/>
      </c>
      <c r="S9" s="73" t="e">
        <f aca="false">SLOPE(C9:N9,V$8:AG$8)</f>
        <v>#VALUE!</v>
      </c>
      <c r="T9" s="73" t="n">
        <f aca="false">COUNT(C9:N9)</f>
        <v>0</v>
      </c>
    </row>
    <row r="10" s="74" customFormat="true" ht="12.75" hidden="false" customHeight="false" outlineLevel="0" collapsed="false">
      <c r="A10" s="46"/>
      <c r="B10" s="46" t="s">
        <v>73</v>
      </c>
      <c r="C10" s="47"/>
      <c r="D10" s="47" t="n">
        <v>19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 t="n">
        <v>19</v>
      </c>
      <c r="P10" s="72" t="str">
        <f aca="false">IF(COUNT($C10:$N10)&lt;2,"",IF($S10=0,"Unchanged",IF($S10&gt;=50,"Strongly Up",IF(AND($S10&lt;50,$S10&gt;0),"Up",IF($S10&lt;=-50,"Strongly Down",IF(AND($S10&gt;-50,$S10&lt;0),"Down","Error"))))))</f>
        <v/>
      </c>
      <c r="Q10" s="67"/>
      <c r="S10" s="73" t="e">
        <f aca="false">SLOPE(C10:N10,V$8:AG$8)</f>
        <v>#DIV/0!</v>
      </c>
      <c r="T10" s="73" t="n">
        <f aca="false">COUNT(C10:N10)</f>
        <v>1</v>
      </c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</row>
    <row r="11" customFormat="false" ht="12.75" hidden="false" customHeight="false" outlineLevel="0" collapsed="false">
      <c r="A11" s="62" t="s">
        <v>71</v>
      </c>
      <c r="B11" s="62"/>
      <c r="C11" s="63"/>
      <c r="D11" s="63" t="n">
        <v>19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 t="n">
        <v>19</v>
      </c>
      <c r="P11" s="72" t="str">
        <f aca="false">IF(COUNT($C11:$N11)&lt;2,"",IF($S11=0,"Unchanged",IF($S11&gt;=50,"Strongly Up",IF(AND($S11&lt;50,$S11&gt;0),"Up",IF($S11&lt;=-50,"Strongly Down",IF(AND($S11&gt;-50,$S11&lt;0),"Down","Error"))))))</f>
        <v/>
      </c>
      <c r="S11" s="73" t="e">
        <f aca="false">SLOPE(C11:N11,V$8:AG$8)</f>
        <v>#DIV/0!</v>
      </c>
      <c r="T11" s="73" t="n">
        <f aca="false">COUNT(C11:N11)</f>
        <v>1</v>
      </c>
    </row>
    <row r="12" customFormat="false" ht="12.75" hidden="false" customHeight="false" outlineLevel="0" collapsed="false">
      <c r="A12" s="46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72" t="str">
        <f aca="false">IF(COUNT($C12:$N12)&lt;2,"",IF($S12=0,"Unchanged",IF($S12&gt;=50,"Strongly Up",IF(AND($S12&lt;50,$S12&gt;0),"Up",IF($S12&lt;=-50,"Strongly Down",IF(AND($S12&gt;-50,$S12&lt;0),"Down","Error"))))))</f>
        <v/>
      </c>
      <c r="S12" s="73" t="e">
        <f aca="false">SLOPE(C12:N12,V$8:AG$8)</f>
        <v>#VALUE!</v>
      </c>
      <c r="T12" s="73" t="n">
        <f aca="false">COUNT(C12:N12)</f>
        <v>0</v>
      </c>
    </row>
    <row r="13" customFormat="false" ht="12.75" hidden="false" customHeight="false" outlineLevel="0" collapsed="false">
      <c r="A13" s="46"/>
      <c r="B13" s="46" t="s">
        <v>51</v>
      </c>
      <c r="C13" s="47" t="n">
        <v>39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 t="n">
        <v>39</v>
      </c>
      <c r="P13" s="72" t="str">
        <f aca="false">IF(COUNT($C13:$N13)&lt;2,"",IF($S13=0,"Unchanged",IF($S13&gt;=50,"Strongly Up",IF(AND($S13&lt;50,$S13&gt;0),"Up",IF($S13&lt;=-50,"Strongly Down",IF(AND($S13&gt;-50,$S13&lt;0),"Down","Error"))))))</f>
        <v/>
      </c>
      <c r="S13" s="73" t="e">
        <f aca="false">SLOPE(C13:N13,V$8:AG$8)</f>
        <v>#DIV/0!</v>
      </c>
      <c r="T13" s="73" t="n">
        <f aca="false">COUNT(C13:N13)</f>
        <v>1</v>
      </c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</row>
    <row r="14" s="74" customFormat="true" ht="12.75" hidden="false" customHeight="false" outlineLevel="0" collapsed="false">
      <c r="A14" s="46"/>
      <c r="B14" s="46" t="s">
        <v>52</v>
      </c>
      <c r="C14" s="47" t="n">
        <v>14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 t="n">
        <v>14</v>
      </c>
      <c r="P14" s="72" t="str">
        <f aca="false">IF(COUNT($C14:$N14)&lt;2,"",IF($S14=0,"Unchanged",IF($S14&gt;=50,"Strongly Up",IF(AND($S14&lt;50,$S14&gt;0),"Up",IF($S14&lt;=-50,"Strongly Down",IF(AND($S14&gt;-50,$S14&lt;0),"Down","Error"))))))</f>
        <v/>
      </c>
      <c r="Q14" s="67"/>
      <c r="S14" s="73" t="e">
        <f aca="false">SLOPE(C14:N14,V$8:AG$8)</f>
        <v>#DIV/0!</v>
      </c>
      <c r="T14" s="73" t="n">
        <f aca="false">COUNT(C14:N14)</f>
        <v>1</v>
      </c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</row>
    <row r="15" customFormat="false" ht="12.75" hidden="false" customHeight="false" outlineLevel="0" collapsed="false">
      <c r="A15" s="46"/>
      <c r="B15" s="46" t="s">
        <v>53</v>
      </c>
      <c r="C15" s="47" t="n">
        <v>252</v>
      </c>
      <c r="D15" s="47" t="n">
        <v>196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 t="n">
        <v>448</v>
      </c>
      <c r="P15" s="72" t="str">
        <f aca="false">IF(COUNT($C15:$N15)&lt;2,"",IF($S15=0,"Unchanged",IF($S15&gt;=50,"Strongly Up",IF(AND($S15&lt;50,$S15&gt;0),"Up",IF($S15&lt;=-50,"Strongly Down",IF(AND($S15&gt;-50,$S15&lt;0),"Down","Error"))))))</f>
        <v>Strongly Down</v>
      </c>
      <c r="S15" s="73" t="n">
        <f aca="false">SLOPE(C15:N15,V$8:AG$8)</f>
        <v>-56</v>
      </c>
      <c r="T15" s="73" t="n">
        <f aca="false">COUNT(C15:N15)</f>
        <v>2</v>
      </c>
    </row>
    <row r="16" customFormat="false" ht="12.75" hidden="false" customHeight="false" outlineLevel="0" collapsed="false">
      <c r="A16" s="46"/>
      <c r="B16" s="46" t="s">
        <v>57</v>
      </c>
      <c r="C16" s="47" t="n">
        <v>270</v>
      </c>
      <c r="D16" s="47" t="n">
        <v>267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 t="n">
        <v>537</v>
      </c>
      <c r="P16" s="72" t="str">
        <f aca="false">IF(COUNT($C16:$N16)&lt;2,"",IF($S16=0,"Unchanged",IF($S16&gt;=50,"Strongly Up",IF(AND($S16&lt;50,$S16&gt;0),"Up",IF($S16&lt;=-50,"Strongly Down",IF(AND($S16&gt;-50,$S16&lt;0),"Down","Error"))))))</f>
        <v>Down</v>
      </c>
      <c r="S16" s="73" t="n">
        <f aca="false">SLOPE(C16:N16,V$8:AG$8)</f>
        <v>-3</v>
      </c>
      <c r="T16" s="73" t="n">
        <f aca="false">COUNT(C16:N16)</f>
        <v>2</v>
      </c>
    </row>
    <row r="17" customFormat="false" ht="12.75" hidden="false" customHeight="false" outlineLevel="0" collapsed="false">
      <c r="A17" s="46"/>
      <c r="B17" s="46" t="s">
        <v>54</v>
      </c>
      <c r="C17" s="47" t="n">
        <v>175</v>
      </c>
      <c r="D17" s="47" t="n">
        <v>229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 t="n">
        <v>404</v>
      </c>
      <c r="P17" s="72" t="str">
        <f aca="false">IF(COUNT($C17:$N17)&lt;2,"",IF($S17=0,"Unchanged",IF($S17&gt;=50,"Strongly Up",IF(AND($S17&lt;50,$S17&gt;0),"Up",IF($S17&lt;=-50,"Strongly Down",IF(AND($S17&gt;-50,$S17&lt;0),"Down","Error"))))))</f>
        <v>Strongly Up</v>
      </c>
      <c r="S17" s="73" t="n">
        <f aca="false">SLOPE(C17:N17,V$8:AG$8)</f>
        <v>54</v>
      </c>
      <c r="T17" s="73" t="n">
        <f aca="false">COUNT(C17:N17)</f>
        <v>2</v>
      </c>
    </row>
    <row r="18" customFormat="false" ht="12.75" hidden="false" customHeight="false" outlineLevel="0" collapsed="false">
      <c r="A18" s="46"/>
      <c r="B18" s="46" t="s">
        <v>55</v>
      </c>
      <c r="C18" s="47" t="n">
        <v>19</v>
      </c>
      <c r="D18" s="47" t="n">
        <v>39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 t="n">
        <v>59</v>
      </c>
      <c r="P18" s="72" t="str">
        <f aca="false">IF(COUNT($C18:$N18)&lt;2,"",IF($S18=0,"Unchanged",IF($S18&gt;=50,"Strongly Up",IF(AND($S18&lt;50,$S18&gt;0),"Up",IF($S18&lt;=-50,"Strongly Down",IF(AND($S18&gt;-50,$S18&lt;0),"Down","Error"))))))</f>
        <v>Up</v>
      </c>
      <c r="S18" s="73" t="n">
        <f aca="false">SLOPE(C18:N18,V$8:AG$8)</f>
        <v>20</v>
      </c>
      <c r="T18" s="73" t="n">
        <f aca="false">COUNT(C18:N18)</f>
        <v>2</v>
      </c>
    </row>
    <row r="19" customFormat="false" ht="12.75" hidden="false" customHeight="false" outlineLevel="0" collapsed="false">
      <c r="A19" s="46"/>
      <c r="B19" s="46" t="s">
        <v>67</v>
      </c>
      <c r="C19" s="47" t="n">
        <v>19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 t="n">
        <v>19</v>
      </c>
      <c r="P19" s="72" t="str">
        <f aca="false">IF(COUNT($C19:$N19)&lt;2,"",IF($S19=0,"Unchanged",IF($S19&gt;=50,"Strongly Up",IF(AND($S19&lt;50,$S19&gt;0),"Up",IF($S19&lt;=-50,"Strongly Down",IF(AND($S19&gt;-50,$S19&lt;0),"Down","Error"))))))</f>
        <v/>
      </c>
      <c r="S19" s="73" t="e">
        <f aca="false">SLOPE(C19:N19,V$8:AG$8)</f>
        <v>#DIV/0!</v>
      </c>
      <c r="T19" s="73" t="n">
        <f aca="false">COUNT(C19:N19)</f>
        <v>1</v>
      </c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</row>
    <row r="20" customFormat="false" ht="12.75" hidden="false" customHeight="false" outlineLevel="0" collapsed="false">
      <c r="A20" s="46"/>
      <c r="B20" s="46" t="s">
        <v>56</v>
      </c>
      <c r="C20" s="47" t="n">
        <v>214</v>
      </c>
      <c r="D20" s="47" t="n">
        <v>156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 t="n">
        <v>370</v>
      </c>
      <c r="P20" s="72" t="str">
        <f aca="false">IF(COUNT($C20:$N20)&lt;2,"",IF($S20=0,"Unchanged",IF($S20&gt;=50,"Strongly Up",IF(AND($S20&lt;50,$S20&gt;0),"Up",IF($S20&lt;=-50,"Strongly Down",IF(AND($S20&gt;-50,$S20&lt;0),"Down","Error"))))))</f>
        <v>Strongly Down</v>
      </c>
      <c r="S20" s="73" t="n">
        <f aca="false">SLOPE(C20:N20,V$8:AG$8)</f>
        <v>-58</v>
      </c>
      <c r="T20" s="73" t="n">
        <f aca="false">COUNT(C20:N20)</f>
        <v>2</v>
      </c>
    </row>
    <row r="21" s="74" customFormat="true" ht="12.75" hidden="false" customHeight="false" outlineLevel="0" collapsed="false">
      <c r="A21" s="46"/>
      <c r="B21" s="46" t="s">
        <v>58</v>
      </c>
      <c r="C21" s="47"/>
      <c r="D21" s="47" t="n">
        <v>19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 t="n">
        <v>19</v>
      </c>
      <c r="P21" s="72" t="str">
        <f aca="false">IF(COUNT($C21:$N21)&lt;2,"",IF($S21=0,"Unchanged",IF($S21&gt;=50,"Strongly Up",IF(AND($S21&lt;50,$S21&gt;0),"Up",IF($S21&lt;=-50,"Strongly Down",IF(AND($S21&gt;-50,$S21&lt;0),"Down","Error"))))))</f>
        <v/>
      </c>
      <c r="Q21" s="67"/>
      <c r="S21" s="73" t="e">
        <f aca="false">SLOPE(C21:N21,V$8:AG$8)</f>
        <v>#DIV/0!</v>
      </c>
      <c r="T21" s="73" t="n">
        <f aca="false">COUNT(C21:N21)</f>
        <v>1</v>
      </c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</row>
    <row r="22" s="74" customFormat="true" ht="12.75" hidden="false" customHeight="false" outlineLevel="0" collapsed="false">
      <c r="A22" s="46"/>
      <c r="B22" s="46" t="s">
        <v>59</v>
      </c>
      <c r="C22" s="47" t="n">
        <v>38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 t="n">
        <v>38</v>
      </c>
      <c r="P22" s="72" t="str">
        <f aca="false">IF(COUNT($C22:$N22)&lt;2,"",IF($S22=0,"Unchanged",IF($S22&gt;=50,"Strongly Up",IF(AND($S22&lt;50,$S22&gt;0),"Up",IF($S22&lt;=-50,"Strongly Down",IF(AND($S22&gt;-50,$S22&lt;0),"Down","Error"))))))</f>
        <v/>
      </c>
      <c r="Q22" s="67"/>
      <c r="S22" s="73" t="e">
        <f aca="false">SLOPE(C22:N22,V$8:AG$8)</f>
        <v>#DIV/0!</v>
      </c>
      <c r="T22" s="73" t="n">
        <f aca="false">COUNT(C22:N22)</f>
        <v>1</v>
      </c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</row>
    <row r="23" customFormat="false" ht="12.75" hidden="false" customHeight="false" outlineLevel="0" collapsed="false">
      <c r="A23" s="46"/>
      <c r="B23" s="46" t="s">
        <v>60</v>
      </c>
      <c r="C23" s="47" t="n">
        <v>426</v>
      </c>
      <c r="D23" s="47" t="n">
        <v>320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 t="n">
        <v>746</v>
      </c>
      <c r="P23" s="72" t="str">
        <f aca="false">IF(COUNT($C23:$N23)&lt;2,"",IF($S23=0,"Unchanged",IF($S23&gt;=50,"Strongly Up",IF(AND($S23&lt;50,$S23&gt;0),"Up",IF($S23&lt;=-50,"Strongly Down",IF(AND($S23&gt;-50,$S23&lt;0),"Down","Error"))))))</f>
        <v>Strongly Down</v>
      </c>
      <c r="S23" s="73" t="n">
        <f aca="false">SLOPE(C23:N23,V$8:AG$8)</f>
        <v>-106</v>
      </c>
      <c r="T23" s="73" t="n">
        <f aca="false">COUNT(C23:N23)</f>
        <v>2</v>
      </c>
    </row>
    <row r="24" customFormat="false" ht="12.75" hidden="false" customHeight="false" outlineLevel="0" collapsed="false">
      <c r="A24" s="46"/>
      <c r="B24" s="46" t="s">
        <v>62</v>
      </c>
      <c r="C24" s="47" t="n">
        <v>332</v>
      </c>
      <c r="D24" s="47" t="n">
        <v>294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 t="n">
        <v>626</v>
      </c>
      <c r="P24" s="72" t="str">
        <f aca="false">IF(COUNT($C24:$N24)&lt;2,"",IF($S24=0,"Unchanged",IF($S24&gt;=50,"Strongly Up",IF(AND($S24&lt;50,$S24&gt;0),"Up",IF($S24&lt;=-50,"Strongly Down",IF(AND($S24&gt;-50,$S24&lt;0),"Down","Error"))))))</f>
        <v>Down</v>
      </c>
      <c r="S24" s="73" t="n">
        <f aca="false">SLOPE(C24:N24,V$8:AG$8)</f>
        <v>-38</v>
      </c>
      <c r="T24" s="73" t="n">
        <f aca="false">COUNT(C24:N24)</f>
        <v>2</v>
      </c>
    </row>
    <row r="25" customFormat="false" ht="12.75" hidden="false" customHeight="false" outlineLevel="0" collapsed="false">
      <c r="A25" s="46"/>
      <c r="B25" s="46" t="s">
        <v>61</v>
      </c>
      <c r="C25" s="47" t="n">
        <v>59</v>
      </c>
      <c r="D25" s="47" t="n">
        <v>39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 t="n">
        <v>98</v>
      </c>
      <c r="P25" s="72" t="str">
        <f aca="false">IF(COUNT($C25:$N25)&lt;2,"",IF($S25=0,"Unchanged",IF($S25&gt;=50,"Strongly Up",IF(AND($S25&lt;50,$S25&gt;0),"Up",IF($S25&lt;=-50,"Strongly Down",IF(AND($S25&gt;-50,$S25&lt;0),"Down","Error"))))))</f>
        <v>Down</v>
      </c>
      <c r="S25" s="73" t="n">
        <f aca="false">SLOPE(C25:N25,V$8:AG$8)</f>
        <v>-20</v>
      </c>
      <c r="T25" s="73" t="n">
        <f aca="false">COUNT(C25:N25)</f>
        <v>2</v>
      </c>
    </row>
    <row r="26" customFormat="false" ht="12.75" hidden="false" customHeight="false" outlineLevel="0" collapsed="false">
      <c r="A26" s="46"/>
      <c r="B26" s="46" t="s">
        <v>64</v>
      </c>
      <c r="C26" s="47" t="n">
        <v>20</v>
      </c>
      <c r="D26" s="47" t="n">
        <v>20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 t="n">
        <v>40</v>
      </c>
      <c r="P26" s="72" t="str">
        <f aca="false">IF(COUNT($C26:$N26)&lt;2,"",IF($S26=0,"Unchanged",IF($S26&gt;=50,"Strongly Up",IF(AND($S26&lt;50,$S26&gt;0),"Up",IF($S26&lt;=-50,"Strongly Down",IF(AND($S26&gt;-50,$S26&lt;0),"Down","Error"))))))</f>
        <v>Unchanged</v>
      </c>
      <c r="S26" s="73" t="n">
        <f aca="false">SLOPE(C26:N26,V$8:AG$8)</f>
        <v>0</v>
      </c>
      <c r="T26" s="73" t="n">
        <f aca="false">COUNT(C26:N26)</f>
        <v>2</v>
      </c>
    </row>
    <row r="27" customFormat="false" ht="12.75" hidden="false" customHeight="false" outlineLevel="0" collapsed="false">
      <c r="A27" s="46"/>
      <c r="B27" s="46" t="s">
        <v>65</v>
      </c>
      <c r="C27" s="47" t="n">
        <v>59</v>
      </c>
      <c r="D27" s="47" t="n">
        <v>79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 t="n">
        <v>138</v>
      </c>
      <c r="P27" s="72" t="str">
        <f aca="false">IF(COUNT($C27:$N27)&lt;2,"",IF($S27=0,"Unchanged",IF($S27&gt;=50,"Strongly Up",IF(AND($S27&lt;50,$S27&gt;0),"Up",IF($S27&lt;=-50,"Strongly Down",IF(AND($S27&gt;-50,$S27&lt;0),"Down","Error"))))))</f>
        <v>Up</v>
      </c>
      <c r="S27" s="73" t="n">
        <f aca="false">SLOPE(C27:N27,V$8:AG$8)</f>
        <v>20</v>
      </c>
      <c r="T27" s="73" t="n">
        <f aca="false">COUNT(C27:N27)</f>
        <v>2</v>
      </c>
    </row>
    <row r="28" customFormat="false" ht="12.75" hidden="false" customHeight="false" outlineLevel="0" collapsed="false">
      <c r="A28" s="46"/>
      <c r="B28" s="46" t="s">
        <v>66</v>
      </c>
      <c r="C28" s="47" t="n">
        <v>19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 t="n">
        <v>19</v>
      </c>
      <c r="P28" s="72" t="str">
        <f aca="false">IF(COUNT($C28:$N28)&lt;2,"",IF($S28=0,"Unchanged",IF($S28&gt;=50,"Strongly Up",IF(AND($S28&lt;50,$S28&gt;0),"Up",IF($S28&lt;=-50,"Strongly Down",IF(AND($S28&gt;-50,$S28&lt;0),"Down","Error"))))))</f>
        <v/>
      </c>
      <c r="S28" s="73" t="e">
        <f aca="false">SLOPE(C28:N28,V$8:AG$8)</f>
        <v>#DIV/0!</v>
      </c>
      <c r="T28" s="73" t="n">
        <f aca="false">COUNT(C28:N28)</f>
        <v>1</v>
      </c>
    </row>
    <row r="29" customFormat="false" ht="12.75" hidden="false" customHeight="false" outlineLevel="0" collapsed="false">
      <c r="A29" s="46"/>
      <c r="B29" s="46" t="s">
        <v>68</v>
      </c>
      <c r="C29" s="47"/>
      <c r="D29" s="47" t="n">
        <v>19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 t="n">
        <v>19</v>
      </c>
      <c r="P29" s="72" t="str">
        <f aca="false">IF(COUNT($C29:$N29)&lt;2,"",IF($S29=0,"Unchanged",IF($S29&gt;=50,"Strongly Up",IF(AND($S29&lt;50,$S29&gt;0),"Up",IF($S29&lt;=-50,"Strongly Down",IF(AND($S29&gt;-50,$S29&lt;0),"Down","Error"))))))</f>
        <v/>
      </c>
      <c r="S29" s="73" t="e">
        <f aca="false">SLOPE(C29:N29,V$8:AG$8)</f>
        <v>#DIV/0!</v>
      </c>
      <c r="T29" s="73" t="n">
        <f aca="false">COUNT(C29:N29)</f>
        <v>1</v>
      </c>
    </row>
    <row r="30" customFormat="false" ht="12.75" hidden="false" customHeight="false" outlineLevel="0" collapsed="false">
      <c r="A30" s="62" t="s">
        <v>50</v>
      </c>
      <c r="B30" s="62"/>
      <c r="C30" s="63" t="n">
        <v>1957</v>
      </c>
      <c r="D30" s="63" t="n">
        <v>1677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 t="n">
        <v>3634</v>
      </c>
      <c r="P30" s="72" t="str">
        <f aca="false">IF(COUNT($C30:$N30)&lt;2,"",IF($S30=0,"Unchanged",IF($S30&gt;=50,"Strongly Up",IF(AND($S30&lt;50,$S30&gt;0),"Up",IF($S30&lt;=-50,"Strongly Down",IF(AND($S30&gt;-50,$S30&lt;0),"Down","Error"))))))</f>
        <v>Strongly Down</v>
      </c>
      <c r="S30" s="73" t="n">
        <f aca="false">SLOPE(C30:N30,V$8:AG$8)</f>
        <v>-280</v>
      </c>
      <c r="T30" s="73" t="n">
        <f aca="false">COUNT(C30:N30)</f>
        <v>2</v>
      </c>
    </row>
    <row r="31" customFormat="false" ht="12.75" hidden="false" customHeight="false" outlineLevel="0" collapsed="false">
      <c r="A31" s="46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72" t="str">
        <f aca="false">IF(COUNT($C31:$N31)&lt;2,"",IF($S31=0,"Unchanged",IF($S31&gt;=50,"Strongly Up",IF(AND($S31&lt;50,$S31&gt;0),"Up",IF($S31&lt;=-50,"Strongly Down",IF(AND($S31&gt;-50,$S31&lt;0),"Down","Error"))))))</f>
        <v/>
      </c>
      <c r="S31" s="73" t="e">
        <f aca="false">SLOPE(C31:N31,V$8:AG$8)</f>
        <v>#VALUE!</v>
      </c>
      <c r="T31" s="73" t="n">
        <f aca="false">COUNT(C31:N31)</f>
        <v>0</v>
      </c>
    </row>
    <row r="32" customFormat="false" ht="12.75" hidden="false" customHeight="false" outlineLevel="0" collapsed="false">
      <c r="A32" s="46"/>
      <c r="B32" s="46" t="s">
        <v>76</v>
      </c>
      <c r="C32" s="47" t="n">
        <v>138</v>
      </c>
      <c r="D32" s="47" t="n">
        <v>136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 t="n">
        <v>275</v>
      </c>
      <c r="P32" s="72" t="str">
        <f aca="false">IF(COUNT($C32:$N32)&lt;2,"",IF($S32=0,"Unchanged",IF($S32&gt;=50,"Strongly Up",IF(AND($S32&lt;50,$S32&gt;0),"Up",IF($S32&lt;=-50,"Strongly Down",IF(AND($S32&gt;-50,$S32&lt;0),"Down","Error"))))))</f>
        <v>Down</v>
      </c>
      <c r="S32" s="73" t="n">
        <f aca="false">SLOPE(C32:N32,V$8:AG$8)</f>
        <v>-2</v>
      </c>
      <c r="T32" s="73" t="n">
        <f aca="false">COUNT(C32:N32)</f>
        <v>2</v>
      </c>
    </row>
    <row r="33" customFormat="false" ht="12.75" hidden="false" customHeight="false" outlineLevel="0" collapsed="false">
      <c r="A33" s="62" t="s">
        <v>75</v>
      </c>
      <c r="B33" s="62"/>
      <c r="C33" s="63" t="n">
        <v>138</v>
      </c>
      <c r="D33" s="63" t="n">
        <v>136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 t="n">
        <v>275</v>
      </c>
      <c r="P33" s="72" t="str">
        <f aca="false">IF(COUNT($C33:$N33)&lt;2,"",IF($S33=0,"Unchanged",IF($S33&gt;=50,"Strongly Up",IF(AND($S33&lt;50,$S33&gt;0),"Up",IF($S33&lt;=-50,"Strongly Down",IF(AND($S33&gt;-50,$S33&lt;0),"Down","Error"))))))</f>
        <v>Down</v>
      </c>
      <c r="S33" s="73" t="n">
        <f aca="false">SLOPE(C33:N33,V$8:AG$8)</f>
        <v>-2</v>
      </c>
      <c r="T33" s="73" t="n">
        <f aca="false">COUNT(C33:N33)</f>
        <v>2</v>
      </c>
    </row>
    <row r="34" customFormat="false" ht="12.75" hidden="false" customHeight="false" outlineLevel="0" collapsed="false">
      <c r="A34" s="46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72" t="str">
        <f aca="false">IF(COUNT($C34:$N34)&lt;2,"",IF($S34=0,"Unchanged",IF($S34&gt;=50,"Strongly Up",IF(AND($S34&lt;50,$S34&gt;0),"Up",IF($S34&lt;=-50,"Strongly Down",IF(AND($S34&gt;-50,$S34&lt;0),"Down","Error"))))))</f>
        <v/>
      </c>
      <c r="S34" s="73" t="e">
        <f aca="false">SLOPE(C34:N34,V$8:AG$8)</f>
        <v>#VALUE!</v>
      </c>
      <c r="T34" s="73" t="n">
        <f aca="false">COUNT(C34:N34)</f>
        <v>0</v>
      </c>
    </row>
    <row r="35" customFormat="false" ht="12.75" hidden="false" customHeight="false" outlineLevel="0" collapsed="false">
      <c r="A35" s="46"/>
      <c r="B35" s="46" t="s">
        <v>81</v>
      </c>
      <c r="C35" s="47"/>
      <c r="D35" s="47" t="n">
        <v>58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 t="n">
        <v>58</v>
      </c>
      <c r="P35" s="72" t="str">
        <f aca="false">IF(COUNT($C35:$N35)&lt;2,"",IF($S35=0,"Unchanged",IF($S35&gt;=50,"Strongly Up",IF(AND($S35&lt;50,$S35&gt;0),"Up",IF($S35&lt;=-50,"Strongly Down",IF(AND($S35&gt;-50,$S35&lt;0),"Down","Error"))))))</f>
        <v/>
      </c>
      <c r="S35" s="73" t="e">
        <f aca="false">SLOPE(C35:N35,V$8:AG$8)</f>
        <v>#DIV/0!</v>
      </c>
      <c r="T35" s="73" t="n">
        <f aca="false">COUNT(C35:N35)</f>
        <v>1</v>
      </c>
    </row>
    <row r="36" customFormat="false" ht="12.75" hidden="false" customHeight="false" outlineLevel="0" collapsed="false">
      <c r="A36" s="46"/>
      <c r="B36" s="46" t="s">
        <v>79</v>
      </c>
      <c r="C36" s="47" t="n">
        <v>118</v>
      </c>
      <c r="D36" s="47" t="n">
        <v>117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 t="n">
        <v>235</v>
      </c>
      <c r="P36" s="72" t="str">
        <f aca="false">IF(COUNT($C36:$N36)&lt;2,"",IF($S36=0,"Unchanged",IF($S36&gt;=50,"Strongly Up",IF(AND($S36&lt;50,$S36&gt;0),"Up",IF($S36&lt;=-50,"Strongly Down",IF(AND($S36&gt;-50,$S36&lt;0),"Down","Error"))))))</f>
        <v>Down</v>
      </c>
      <c r="S36" s="73" t="n">
        <f aca="false">SLOPE(C36:N36,V$8:AG$8)</f>
        <v>-1</v>
      </c>
      <c r="T36" s="73" t="n">
        <f aca="false">COUNT(C36:N36)</f>
        <v>2</v>
      </c>
    </row>
    <row r="37" customFormat="false" ht="12.75" hidden="false" customHeight="false" outlineLevel="0" collapsed="false">
      <c r="A37" s="46"/>
      <c r="B37" s="46" t="s">
        <v>80</v>
      </c>
      <c r="C37" s="47" t="n">
        <v>20</v>
      </c>
      <c r="D37" s="47" t="n">
        <v>19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 t="n">
        <v>39</v>
      </c>
      <c r="P37" s="72" t="str">
        <f aca="false">IF(COUNT($C37:$N37)&lt;2,"",IF($S37=0,"Unchanged",IF($S37&gt;=50,"Strongly Up",IF(AND($S37&lt;50,$S37&gt;0),"Up",IF($S37&lt;=-50,"Strongly Down",IF(AND($S37&gt;-50,$S37&lt;0),"Down","Error"))))))</f>
        <v>Down</v>
      </c>
      <c r="S37" s="73" t="n">
        <f aca="false">SLOPE(C37:N37,V$8:AG$8)</f>
        <v>-1</v>
      </c>
      <c r="T37" s="73" t="n">
        <f aca="false">COUNT(C37:N37)</f>
        <v>2</v>
      </c>
    </row>
    <row r="38" customFormat="false" ht="12.75" hidden="false" customHeight="false" outlineLevel="0" collapsed="false">
      <c r="A38" s="62" t="s">
        <v>78</v>
      </c>
      <c r="B38" s="62"/>
      <c r="C38" s="63" t="n">
        <v>137</v>
      </c>
      <c r="D38" s="63" t="n">
        <v>195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 t="n">
        <v>332</v>
      </c>
      <c r="P38" s="72" t="str">
        <f aca="false">IF(COUNT($C38:$N38)&lt;2,"",IF($S38=0,"Unchanged",IF($S38&gt;=50,"Strongly Up",IF(AND($S38&lt;50,$S38&gt;0),"Up",IF($S38&lt;=-50,"Strongly Down",IF(AND($S38&gt;-50,$S38&lt;0),"Down","Error"))))))</f>
        <v>Strongly Up</v>
      </c>
      <c r="S38" s="73" t="n">
        <f aca="false">SLOPE(C38:N38,V$8:AG$8)</f>
        <v>58</v>
      </c>
      <c r="T38" s="73" t="n">
        <f aca="false">COUNT(C38:N38)</f>
        <v>2</v>
      </c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</row>
    <row r="39" customFormat="false" ht="12.75" hidden="false" customHeight="false" outlineLevel="0" collapsed="false">
      <c r="A39" s="46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72" t="str">
        <f aca="false">IF(COUNT($C39:$N39)&lt;2,"",IF($S39=0,"Unchanged",IF($S39&gt;=50,"Strongly Up",IF(AND($S39&lt;50,$S39&gt;0),"Up",IF($S39&lt;=-50,"Strongly Down",IF(AND($S39&gt;-50,$S39&lt;0),"Down","Error"))))))</f>
        <v/>
      </c>
      <c r="S39" s="73" t="e">
        <f aca="false">SLOPE(C39:N39,V$8:AG$8)</f>
        <v>#VALUE!</v>
      </c>
      <c r="T39" s="73" t="n">
        <f aca="false">COUNT(C39:N39)</f>
        <v>0</v>
      </c>
    </row>
    <row r="40" s="74" customFormat="true" ht="12.75" hidden="false" customHeight="false" outlineLevel="0" collapsed="false">
      <c r="A40" s="46"/>
      <c r="B40" s="46" t="s">
        <v>84</v>
      </c>
      <c r="C40" s="47" t="n">
        <v>17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 t="n">
        <v>17</v>
      </c>
      <c r="P40" s="72" t="str">
        <f aca="false">IF(COUNT($C40:$N40)&lt;2,"",IF($S40=0,"Unchanged",IF($S40&gt;=50,"Strongly Up",IF(AND($S40&lt;50,$S40&gt;0),"Up",IF($S40&lt;=-50,"Strongly Down",IF(AND($S40&gt;-50,$S40&lt;0),"Down","Error"))))))</f>
        <v/>
      </c>
      <c r="Q40" s="67"/>
      <c r="S40" s="73" t="e">
        <f aca="false">SLOPE(C40:N40,V$8:AG$8)</f>
        <v>#DIV/0!</v>
      </c>
      <c r="T40" s="73" t="n">
        <f aca="false">COUNT(C40:N40)</f>
        <v>1</v>
      </c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</row>
    <row r="41" s="74" customFormat="true" ht="12.75" hidden="false" customHeight="false" outlineLevel="0" collapsed="false">
      <c r="A41" s="46"/>
      <c r="B41" s="46" t="s">
        <v>85</v>
      </c>
      <c r="C41" s="47" t="n">
        <v>117</v>
      </c>
      <c r="D41" s="47" t="n">
        <v>94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 t="n">
        <v>211</v>
      </c>
      <c r="P41" s="72" t="str">
        <f aca="false">IF(COUNT($C41:$N41)&lt;2,"",IF($S41=0,"Unchanged",IF($S41&gt;=50,"Strongly Up",IF(AND($S41&lt;50,$S41&gt;0),"Up",IF($S41&lt;=-50,"Strongly Down",IF(AND($S41&gt;-50,$S41&lt;0),"Down","Error"))))))</f>
        <v>Down</v>
      </c>
      <c r="Q41" s="67"/>
      <c r="S41" s="73" t="n">
        <f aca="false">SLOPE(C41:N41,V$8:AG$8)</f>
        <v>-23</v>
      </c>
      <c r="T41" s="73" t="n">
        <f aca="false">COUNT(C41:N41)</f>
        <v>2</v>
      </c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customFormat="false" ht="12.75" hidden="false" customHeight="false" outlineLevel="0" collapsed="false">
      <c r="A42" s="62" t="s">
        <v>83</v>
      </c>
      <c r="B42" s="62"/>
      <c r="C42" s="63" t="n">
        <v>134</v>
      </c>
      <c r="D42" s="63" t="n">
        <v>94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 t="n">
        <v>228</v>
      </c>
      <c r="P42" s="72" t="str">
        <f aca="false">IF(COUNT($C42:$N42)&lt;2,"",IF($S42=0,"Unchanged",IF($S42&gt;=50,"Strongly Up",IF(AND($S42&lt;50,$S42&gt;0),"Up",IF($S42&lt;=-50,"Strongly Down",IF(AND($S42&gt;-50,$S42&lt;0),"Down","Error"))))))</f>
        <v>Down</v>
      </c>
      <c r="S42" s="73" t="n">
        <f aca="false">SLOPE(C42:N42,V$8:AG$8)</f>
        <v>-40</v>
      </c>
      <c r="T42" s="73" t="n">
        <f aca="false">COUNT(C42:N42)</f>
        <v>2</v>
      </c>
    </row>
    <row r="43" s="74" customFormat="true" ht="12.75" hidden="false" customHeight="false" outlineLevel="0" collapsed="false">
      <c r="A43" s="46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72" t="str">
        <f aca="false">IF(COUNT($C43:$N43)&lt;2,"",IF($S43=0,"Unchanged",IF($S43&gt;=50,"Strongly Up",IF(AND($S43&lt;50,$S43&gt;0),"Up",IF($S43&lt;=-50,"Strongly Down",IF(AND($S43&gt;-50,$S43&lt;0),"Down","Error"))))))</f>
        <v/>
      </c>
      <c r="Q43" s="67"/>
      <c r="S43" s="73" t="e">
        <f aca="false">SLOPE(C43:N43,V$8:AG$8)</f>
        <v>#VALUE!</v>
      </c>
      <c r="T43" s="73" t="n">
        <f aca="false">COUNT(C43:N43)</f>
        <v>0</v>
      </c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</row>
    <row r="44" s="74" customFormat="true" ht="12.75" hidden="false" customHeight="false" outlineLevel="0" collapsed="false">
      <c r="A44" s="46"/>
      <c r="B44" s="46" t="s">
        <v>88</v>
      </c>
      <c r="C44" s="47" t="n">
        <v>2873</v>
      </c>
      <c r="D44" s="47" t="n">
        <v>2091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 t="n">
        <v>4963</v>
      </c>
      <c r="P44" s="72" t="str">
        <f aca="false">IF(COUNT($C44:$N44)&lt;2,"",IF($S44=0,"Unchanged",IF($S44&gt;=50,"Strongly Up",IF(AND($S44&lt;50,$S44&gt;0),"Up",IF($S44&lt;=-50,"Strongly Down",IF(AND($S44&gt;-50,$S44&lt;0),"Down","Error"))))))</f>
        <v>Strongly Down</v>
      </c>
      <c r="Q44" s="67"/>
      <c r="S44" s="73" t="n">
        <f aca="false">SLOPE(C44:N44,V$8:AG$8)</f>
        <v>-782</v>
      </c>
      <c r="T44" s="73" t="n">
        <f aca="false">COUNT(C44:N44)</f>
        <v>2</v>
      </c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</row>
    <row r="45" customFormat="false" ht="12.75" hidden="false" customHeight="false" outlineLevel="0" collapsed="false">
      <c r="A45" s="46"/>
      <c r="B45" s="46" t="s">
        <v>89</v>
      </c>
      <c r="C45" s="47" t="n">
        <v>127</v>
      </c>
      <c r="D45" s="47" t="n">
        <v>128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 t="n">
        <v>255</v>
      </c>
      <c r="P45" s="72" t="str">
        <f aca="false">IF(COUNT($C45:$N45)&lt;2,"",IF($S45=0,"Unchanged",IF($S45&gt;=50,"Strongly Up",IF(AND($S45&lt;50,$S45&gt;0),"Up",IF($S45&lt;=-50,"Strongly Down",IF(AND($S45&gt;-50,$S45&lt;0),"Down","Error"))))))</f>
        <v>Up</v>
      </c>
      <c r="S45" s="73" t="n">
        <f aca="false">SLOPE(C45:N45,V$8:AG$8)</f>
        <v>1</v>
      </c>
      <c r="T45" s="73" t="n">
        <f aca="false">COUNT(C45:N45)</f>
        <v>2</v>
      </c>
    </row>
    <row r="46" customFormat="false" ht="12.75" hidden="false" customHeight="false" outlineLevel="0" collapsed="false">
      <c r="A46" s="46"/>
      <c r="B46" s="46" t="s">
        <v>90</v>
      </c>
      <c r="C46" s="47" t="n">
        <v>13</v>
      </c>
      <c r="D46" s="47" t="n">
        <v>19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 t="n">
        <v>32</v>
      </c>
      <c r="P46" s="72" t="str">
        <f aca="false">IF(COUNT($C46:$N46)&lt;2,"",IF($S46=0,"Unchanged",IF($S46&gt;=50,"Strongly Up",IF(AND($S46&lt;50,$S46&gt;0),"Up",IF($S46&lt;=-50,"Strongly Down",IF(AND($S46&gt;-50,$S46&lt;0),"Down","Error"))))))</f>
        <v>Up</v>
      </c>
      <c r="S46" s="73" t="n">
        <f aca="false">SLOPE(C46:N46,V$8:AG$8)</f>
        <v>6</v>
      </c>
      <c r="T46" s="73" t="n">
        <f aca="false">COUNT(C46:N46)</f>
        <v>2</v>
      </c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customFormat="false" ht="12.75" hidden="false" customHeight="false" outlineLevel="0" collapsed="false">
      <c r="A47" s="62" t="s">
        <v>87</v>
      </c>
      <c r="B47" s="62"/>
      <c r="C47" s="63" t="n">
        <v>3012</v>
      </c>
      <c r="D47" s="63" t="n">
        <v>2238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 t="n">
        <v>5250</v>
      </c>
      <c r="P47" s="72" t="str">
        <f aca="false">IF(COUNT($C47:$N47)&lt;2,"",IF($S47=0,"Unchanged",IF($S47&gt;=50,"Strongly Up",IF(AND($S47&lt;50,$S47&gt;0),"Up",IF($S47&lt;=-50,"Strongly Down",IF(AND($S47&gt;-50,$S47&lt;0),"Down","Error"))))))</f>
        <v>Strongly Down</v>
      </c>
      <c r="S47" s="73" t="n">
        <f aca="false">SLOPE(C47:N47,V$8:AG$8)</f>
        <v>-774</v>
      </c>
      <c r="T47" s="73" t="n">
        <f aca="false">COUNT(C47:N47)</f>
        <v>2</v>
      </c>
    </row>
    <row r="48" s="74" customFormat="true" ht="12.75" hidden="false" customHeight="false" outlineLevel="0" collapsed="false">
      <c r="A48" s="46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72" t="str">
        <f aca="false">IF(COUNT($C48:$N48)&lt;2,"",IF($S48=0,"Unchanged",IF($S48&gt;=50,"Strongly Up",IF(AND($S48&lt;50,$S48&gt;0),"Up",IF($S48&lt;=-50,"Strongly Down",IF(AND($S48&gt;-50,$S48&lt;0),"Down","Error"))))))</f>
        <v/>
      </c>
      <c r="Q48" s="67"/>
      <c r="S48" s="73" t="e">
        <f aca="false">SLOPE(C48:N48,V$8:AG$8)</f>
        <v>#VALUE!</v>
      </c>
      <c r="T48" s="73" t="n">
        <f aca="false">COUNT(C48:N48)</f>
        <v>0</v>
      </c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</row>
    <row r="49" s="74" customFormat="true" ht="12.75" hidden="false" customHeight="false" outlineLevel="0" collapsed="false">
      <c r="A49" s="46"/>
      <c r="B49" s="46" t="s">
        <v>93</v>
      </c>
      <c r="C49" s="47" t="n">
        <v>12</v>
      </c>
      <c r="D49" s="47" t="n">
        <v>153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 t="n">
        <v>165</v>
      </c>
      <c r="P49" s="72" t="str">
        <f aca="false">IF(COUNT($C49:$N49)&lt;2,"",IF($S49=0,"Unchanged",IF($S49&gt;=50,"Strongly Up",IF(AND($S49&lt;50,$S49&gt;0),"Up",IF($S49&lt;=-50,"Strongly Down",IF(AND($S49&gt;-50,$S49&lt;0),"Down","Error"))))))</f>
        <v>Strongly Up</v>
      </c>
      <c r="Q49" s="67"/>
      <c r="S49" s="73" t="n">
        <f aca="false">SLOPE(C49:N49,V$8:AG$8)</f>
        <v>141</v>
      </c>
      <c r="T49" s="73" t="n">
        <f aca="false">COUNT(C49:N49)</f>
        <v>2</v>
      </c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</row>
    <row r="50" customFormat="false" ht="12.75" hidden="false" customHeight="false" outlineLevel="0" collapsed="false">
      <c r="A50" s="62" t="s">
        <v>92</v>
      </c>
      <c r="B50" s="62"/>
      <c r="C50" s="63" t="n">
        <v>12</v>
      </c>
      <c r="D50" s="63" t="n">
        <v>153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 t="n">
        <v>165</v>
      </c>
      <c r="P50" s="72" t="str">
        <f aca="false">IF(COUNT($C50:$N50)&lt;2,"",IF($S50=0,"Unchanged",IF($S50&gt;=50,"Strongly Up",IF(AND($S50&lt;50,$S50&gt;0),"Up",IF($S50&lt;=-50,"Strongly Down",IF(AND($S50&gt;-50,$S50&lt;0),"Down","Error"))))))</f>
        <v>Strongly Up</v>
      </c>
      <c r="S50" s="73" t="n">
        <f aca="false">SLOPE(C50:N50,V$8:AG$8)</f>
        <v>141</v>
      </c>
      <c r="T50" s="73" t="n">
        <f aca="false">COUNT(C50:N50)</f>
        <v>2</v>
      </c>
    </row>
    <row r="51" customFormat="false" ht="12.75" hidden="false" customHeight="false" outlineLevel="0" collapsed="false">
      <c r="A51" s="46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72" t="str">
        <f aca="false">IF(COUNT($C51:$N51)&lt;2,"",IF($S51=0,"Unchanged",IF($S51&gt;=50,"Strongly Up",IF(AND($S51&lt;50,$S51&gt;0),"Up",IF($S51&lt;=-50,"Strongly Down",IF(AND($S51&gt;-50,$S51&lt;0),"Down","Error"))))))</f>
        <v/>
      </c>
      <c r="S51" s="73" t="e">
        <f aca="false">SLOPE(C51:N51,V$8:AG$8)</f>
        <v>#VALUE!</v>
      </c>
      <c r="T51" s="73" t="n">
        <f aca="false">COUNT(C51:N51)</f>
        <v>0</v>
      </c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  <row r="52" customFormat="false" ht="12.75" hidden="false" customHeight="false" outlineLevel="0" collapsed="false">
      <c r="A52" s="46"/>
      <c r="B52" s="46" t="s">
        <v>96</v>
      </c>
      <c r="C52" s="47"/>
      <c r="D52" s="47" t="n">
        <v>20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 t="n">
        <v>20</v>
      </c>
      <c r="P52" s="72" t="str">
        <f aca="false">IF(COUNT($C52:$N52)&lt;2,"",IF($S52=0,"Unchanged",IF($S52&gt;=50,"Strongly Up",IF(AND($S52&lt;50,$S52&gt;0),"Up",IF($S52&lt;=-50,"Strongly Down",IF(AND($S52&gt;-50,$S52&lt;0),"Down","Error"))))))</f>
        <v/>
      </c>
      <c r="S52" s="73" t="e">
        <f aca="false">SLOPE(C52:N52,V$8:AG$8)</f>
        <v>#DIV/0!</v>
      </c>
      <c r="T52" s="73" t="n">
        <f aca="false">COUNT(C52:N52)</f>
        <v>1</v>
      </c>
    </row>
    <row r="53" s="74" customFormat="true" ht="12.75" hidden="false" customHeight="false" outlineLevel="0" collapsed="false">
      <c r="A53" s="46"/>
      <c r="B53" s="46" t="s">
        <v>98</v>
      </c>
      <c r="C53" s="47"/>
      <c r="D53" s="47" t="n">
        <v>40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 t="n">
        <v>40</v>
      </c>
      <c r="P53" s="72" t="str">
        <f aca="false">IF(COUNT($C53:$N53)&lt;2,"",IF($S53=0,"Unchanged",IF($S53&gt;=50,"Strongly Up",IF(AND($S53&lt;50,$S53&gt;0),"Up",IF($S53&lt;=-50,"Strongly Down",IF(AND($S53&gt;-50,$S53&lt;0),"Down","Error"))))))</f>
        <v/>
      </c>
      <c r="Q53" s="67"/>
      <c r="S53" s="73" t="e">
        <f aca="false">SLOPE(C53:N53,V$8:AG$8)</f>
        <v>#DIV/0!</v>
      </c>
      <c r="T53" s="73" t="n">
        <f aca="false">COUNT(C53:N53)</f>
        <v>1</v>
      </c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</row>
    <row r="54" s="74" customFormat="true" ht="12.75" hidden="false" customHeight="false" outlineLevel="0" collapsed="false">
      <c r="A54" s="46"/>
      <c r="B54" s="46" t="s">
        <v>97</v>
      </c>
      <c r="C54" s="47" t="n">
        <v>2056</v>
      </c>
      <c r="D54" s="47" t="n">
        <v>1889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 t="n">
        <v>3945</v>
      </c>
      <c r="P54" s="72" t="str">
        <f aca="false">IF(COUNT($C54:$N54)&lt;2,"",IF($S54=0,"Unchanged",IF($S54&gt;=50,"Strongly Up",IF(AND($S54&lt;50,$S54&gt;0),"Up",IF($S54&lt;=-50,"Strongly Down",IF(AND($S54&gt;-50,$S54&lt;0),"Down","Error"))))))</f>
        <v>Strongly Down</v>
      </c>
      <c r="Q54" s="67"/>
      <c r="S54" s="73" t="n">
        <f aca="false">SLOPE(C54:N54,V$8:AG$8)</f>
        <v>-167</v>
      </c>
      <c r="T54" s="73" t="n">
        <f aca="false">COUNT(C54:N54)</f>
        <v>2</v>
      </c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</row>
    <row r="55" customFormat="false" ht="12.75" hidden="false" customHeight="false" outlineLevel="0" collapsed="false">
      <c r="A55" s="46"/>
      <c r="B55" s="46" t="s">
        <v>99</v>
      </c>
      <c r="C55" s="47" t="n">
        <v>295</v>
      </c>
      <c r="D55" s="47" t="n">
        <v>354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 t="n">
        <v>649</v>
      </c>
      <c r="P55" s="72" t="str">
        <f aca="false">IF(COUNT($C55:$N55)&lt;2,"",IF($S55=0,"Unchanged",IF($S55&gt;=50,"Strongly Up",IF(AND($S55&lt;50,$S55&gt;0),"Up",IF($S55&lt;=-50,"Strongly Down",IF(AND($S55&gt;-50,$S55&lt;0),"Down","Error"))))))</f>
        <v>Strongly Up</v>
      </c>
      <c r="S55" s="73" t="n">
        <f aca="false">SLOPE(C55:N55,V$8:AG$8)</f>
        <v>59</v>
      </c>
      <c r="T55" s="73" t="n">
        <f aca="false">COUNT(C55:N55)</f>
        <v>2</v>
      </c>
    </row>
    <row r="56" customFormat="false" ht="12.75" hidden="false" customHeight="false" outlineLevel="0" collapsed="false">
      <c r="A56" s="46"/>
      <c r="B56" s="46" t="s">
        <v>100</v>
      </c>
      <c r="C56" s="47"/>
      <c r="D56" s="47" t="n">
        <v>10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 t="n">
        <v>10</v>
      </c>
      <c r="P56" s="72" t="str">
        <f aca="false">IF(COUNT($C56:$N56)&lt;2,"",IF($S56=0,"Unchanged",IF($S56&gt;=50,"Strongly Up",IF(AND($S56&lt;50,$S56&gt;0),"Up",IF($S56&lt;=-50,"Strongly Down",IF(AND($S56&gt;-50,$S56&lt;0),"Down","Error"))))))</f>
        <v/>
      </c>
      <c r="S56" s="73" t="e">
        <f aca="false">SLOPE(C56:N56,V$8:AG$8)</f>
        <v>#DIV/0!</v>
      </c>
      <c r="T56" s="73" t="n">
        <f aca="false">COUNT(C56:N56)</f>
        <v>1</v>
      </c>
    </row>
    <row r="57" customFormat="false" ht="12.75" hidden="false" customHeight="false" outlineLevel="0" collapsed="false">
      <c r="A57" s="46"/>
      <c r="B57" s="46" t="s">
        <v>101</v>
      </c>
      <c r="C57" s="47" t="n">
        <v>19</v>
      </c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 t="n">
        <v>19</v>
      </c>
      <c r="P57" s="72" t="str">
        <f aca="false">IF(COUNT($C57:$N57)&lt;2,"",IF($S57=0,"Unchanged",IF($S57&gt;=50,"Strongly Up",IF(AND($S57&lt;50,$S57&gt;0),"Up",IF($S57&lt;=-50,"Strongly Down",IF(AND($S57&gt;-50,$S57&lt;0),"Down","Error"))))))</f>
        <v/>
      </c>
      <c r="S57" s="73" t="e">
        <f aca="false">SLOPE(C57:N57,V$8:AG$8)</f>
        <v>#DIV/0!</v>
      </c>
      <c r="T57" s="73" t="n">
        <f aca="false">COUNT(C57:N57)</f>
        <v>1</v>
      </c>
    </row>
    <row r="58" customFormat="false" ht="12.75" hidden="false" customHeight="false" outlineLevel="0" collapsed="false">
      <c r="A58" s="46"/>
      <c r="B58" s="46" t="s">
        <v>102</v>
      </c>
      <c r="C58" s="47"/>
      <c r="D58" s="47" t="n">
        <v>134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 t="n">
        <v>134</v>
      </c>
      <c r="P58" s="72" t="str">
        <f aca="false">IF(COUNT($C58:$N58)&lt;2,"",IF($S58=0,"Unchanged",IF($S58&gt;=50,"Strongly Up",IF(AND($S58&lt;50,$S58&gt;0),"Up",IF($S58&lt;=-50,"Strongly Down",IF(AND($S58&gt;-50,$S58&lt;0),"Down","Error"))))))</f>
        <v/>
      </c>
      <c r="S58" s="73" t="e">
        <f aca="false">SLOPE(C58:N58,V$8:AG$8)</f>
        <v>#DIV/0!</v>
      </c>
      <c r="T58" s="73" t="n">
        <f aca="false">COUNT(C58:N58)</f>
        <v>1</v>
      </c>
    </row>
    <row r="59" customFormat="false" ht="12.75" hidden="false" customHeight="false" outlineLevel="0" collapsed="false">
      <c r="A59" s="62" t="s">
        <v>95</v>
      </c>
      <c r="B59" s="62"/>
      <c r="C59" s="63" t="n">
        <v>2370</v>
      </c>
      <c r="D59" s="63" t="n">
        <v>2446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 t="n">
        <v>4816</v>
      </c>
      <c r="P59" s="72" t="str">
        <f aca="false">IF(COUNT($C59:$N59)&lt;2,"",IF($S59=0,"Unchanged",IF($S59&gt;=50,"Strongly Up",IF(AND($S59&lt;50,$S59&gt;0),"Up",IF($S59&lt;=-50,"Strongly Down",IF(AND($S59&gt;-50,$S59&lt;0),"Down","Error"))))))</f>
        <v>Strongly Up</v>
      </c>
      <c r="S59" s="73" t="n">
        <f aca="false">SLOPE(C59:N59,V$8:AG$8)</f>
        <v>76</v>
      </c>
      <c r="T59" s="73" t="n">
        <f aca="false">COUNT(C59:N59)</f>
        <v>2</v>
      </c>
    </row>
    <row r="60" customFormat="false" ht="12.75" hidden="false" customHeight="false" outlineLevel="0" collapsed="false">
      <c r="A60" s="46"/>
      <c r="B60" s="46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72" t="str">
        <f aca="false">IF(COUNT($C60:$N60)&lt;2,"",IF($S60=0,"Unchanged",IF($S60&gt;=50,"Strongly Up",IF(AND($S60&lt;50,$S60&gt;0),"Up",IF($S60&lt;=-50,"Strongly Down",IF(AND($S60&gt;-50,$S60&lt;0),"Down","Error"))))))</f>
        <v/>
      </c>
    </row>
    <row r="61" customFormat="false" ht="12.75" hidden="false" customHeight="false" outlineLevel="0" collapsed="false">
      <c r="A61" s="46"/>
      <c r="B61" s="46" t="s">
        <v>107</v>
      </c>
      <c r="C61" s="47"/>
      <c r="D61" s="47" t="n">
        <v>39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 t="n">
        <v>39</v>
      </c>
      <c r="P61" s="72" t="str">
        <f aca="false">IF(COUNT($C61:$N61)&lt;2,"",IF($S61=0,"Unchanged",IF($S61&gt;=50,"Strongly Up",IF(AND($S61&lt;50,$S61&gt;0),"Up",IF($S61&lt;=-50,"Strongly Down",IF(AND($S61&gt;-50,$S61&lt;0),"Down","Error"))))))</f>
        <v/>
      </c>
    </row>
    <row r="62" customFormat="false" ht="12.75" hidden="false" customHeight="false" outlineLevel="0" collapsed="false">
      <c r="A62" s="46"/>
      <c r="B62" s="46" t="s">
        <v>69</v>
      </c>
      <c r="C62" s="47" t="n">
        <v>676</v>
      </c>
      <c r="D62" s="47" t="n">
        <v>579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 t="n">
        <v>1255</v>
      </c>
      <c r="P62" s="72" t="str">
        <f aca="false">IF(COUNT($C62:$N62)&lt;2,"",IF($S62=0,"Unchanged",IF($S62&gt;=50,"Strongly Up",IF(AND($S62&lt;50,$S62&gt;0),"Up",IF($S62&lt;=-50,"Strongly Down",IF(AND($S62&gt;-50,$S62&lt;0),"Down","Error"))))))</f>
        <v>Unchanged</v>
      </c>
    </row>
    <row r="63" customFormat="false" ht="12.75" hidden="false" customHeight="false" outlineLevel="0" collapsed="false">
      <c r="A63" s="46"/>
      <c r="B63" s="46" t="s">
        <v>105</v>
      </c>
      <c r="C63" s="47" t="n">
        <v>20</v>
      </c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 t="n">
        <v>20</v>
      </c>
      <c r="P63" s="72" t="str">
        <f aca="false">IF(COUNT($C63:$N63)&lt;2,"",IF($S63=0,"Unchanged",IF($S63&gt;=50,"Strongly Up",IF(AND($S63&lt;50,$S63&gt;0),"Up",IF($S63&lt;=-50,"Strongly Down",IF(AND($S63&gt;-50,$S63&lt;0),"Down","Error"))))))</f>
        <v/>
      </c>
    </row>
    <row r="64" customFormat="false" ht="12.75" hidden="false" customHeight="false" outlineLevel="0" collapsed="false">
      <c r="A64" s="62" t="s">
        <v>104</v>
      </c>
      <c r="B64" s="62"/>
      <c r="C64" s="63" t="n">
        <v>696</v>
      </c>
      <c r="D64" s="63" t="n">
        <v>618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 t="n">
        <v>1314</v>
      </c>
      <c r="P64" s="72" t="str">
        <f aca="false">IF(COUNT($C64:$N64)&lt;2,"",IF($S64=0,"Unchanged",IF($S64&gt;=50,"Strongly Up",IF(AND($S64&lt;50,$S64&gt;0),"Up",IF($S64&lt;=-50,"Strongly Down",IF(AND($S64&gt;-50,$S64&lt;0),"Down","Error"))))))</f>
        <v>Unchanged</v>
      </c>
    </row>
    <row r="65" customFormat="false" ht="12.75" hidden="false" customHeight="false" outlineLevel="0" collapsed="false">
      <c r="A65" s="46"/>
      <c r="B65" s="46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72" t="str">
        <f aca="false">IF(COUNT($C65:$N65)&lt;2,"",IF($S65=0,"Unchanged",IF($S65&gt;=50,"Strongly Up",IF(AND($S65&lt;50,$S65&gt;0),"Up",IF($S65&lt;=-50,"Strongly Down",IF(AND($S65&gt;-50,$S65&lt;0),"Down","Error"))))))</f>
        <v/>
      </c>
    </row>
    <row r="66" customFormat="false" ht="12.75" hidden="false" customHeight="false" outlineLevel="0" collapsed="false">
      <c r="A66" s="62" t="s">
        <v>109</v>
      </c>
      <c r="B66" s="62"/>
      <c r="C66" s="63" t="n">
        <v>8466</v>
      </c>
      <c r="D66" s="63" t="n">
        <v>7615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 t="n">
        <v>16082</v>
      </c>
      <c r="P66" s="72" t="str">
        <f aca="false">IF(COUNT($C66:$N66)&lt;2,"",IF($S66=0,"Unchanged",IF($S66&gt;=50,"Strongly Up",IF(AND($S66&lt;50,$S66&gt;0),"Up",IF($S66&lt;=-50,"Strongly Down",IF(AND($S66&gt;-50,$S66&lt;0),"Down","Error"))))))</f>
        <v>Unchanged</v>
      </c>
    </row>
    <row r="67" customFormat="false" ht="12.75" hidden="false" customHeight="false" outlineLevel="0" collapsed="false">
      <c r="A67" s="46"/>
      <c r="B67" s="46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</row>
    <row r="68" customFormat="false" ht="12.75" hidden="false" customHeight="false" outlineLevel="0" collapsed="false">
      <c r="A68" s="76" t="s">
        <v>110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</row>
    <row r="69" customFormat="false" ht="12.75" hidden="false" customHeight="false" outlineLevel="0" collapsed="false">
      <c r="A69" s="76" t="s">
        <v>111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  <row r="70" customFormat="false" ht="12.75" hidden="false" customHeight="false" outlineLevel="0" collapsed="false">
      <c r="A70" s="76" t="s">
        <v>157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</row>
    <row r="71" customFormat="false" ht="12.75" hidden="false" customHeight="false" outlineLevel="0" collapsed="false">
      <c r="A71" s="76" t="s">
        <v>113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</row>
  </sheetData>
  <mergeCells count="7">
    <mergeCell ref="A1:O1"/>
    <mergeCell ref="A2:O2"/>
    <mergeCell ref="A3:O3"/>
    <mergeCell ref="A68:O68"/>
    <mergeCell ref="A69:O69"/>
    <mergeCell ref="A70:O70"/>
    <mergeCell ref="A71:O71"/>
  </mergeCells>
  <printOptions headings="false" gridLines="false" gridLinesSet="true" horizontalCentered="true" verticalCentered="false"/>
  <pageMargins left="0.433333333333333" right="0.747916666666667" top="1.18125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&amp;C&amp;"Arial,Grassetto"&amp;14Beef + Lamb New Zealand 
Economic Service&amp;R&amp;D
&amp;T</oddHeader>
    <oddFooter>&amp;L&amp;F[&amp;A]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4" topLeftCell="B5" activePane="bottomRight" state="frozen"/>
      <selection pane="topLeft" activeCell="A1" activeCellId="0" sqref="A1"/>
      <selection pane="topRight" activeCell="B1" activeCellId="0" sqref="B1"/>
      <selection pane="bottomLeft" activeCell="A5" activeCellId="0" sqref="A5"/>
      <selection pane="bottomRight" activeCell="B5" activeCellId="0" sqref="B5"/>
    </sheetView>
  </sheetViews>
  <sheetFormatPr defaultColWidth="9.15625" defaultRowHeight="12.75" zeroHeight="false" outlineLevelRow="0" outlineLevelCol="0"/>
  <cols>
    <col collapsed="false" customWidth="true" hidden="false" outlineLevel="0" max="1" min="1" style="77" width="14.57"/>
    <col collapsed="false" customWidth="true" hidden="false" outlineLevel="0" max="2" min="2" style="77" width="12.42"/>
    <col collapsed="false" customWidth="true" hidden="false" outlineLevel="0" max="3" min="3" style="77" width="13.7"/>
    <col collapsed="false" customWidth="true" hidden="false" outlineLevel="0" max="4" min="4" style="77" width="12.42"/>
    <col collapsed="false" customWidth="true" hidden="false" outlineLevel="0" max="5" min="5" style="77" width="13.7"/>
    <col collapsed="false" customWidth="true" hidden="false" outlineLevel="0" max="7" min="6" style="77" width="12.42"/>
    <col collapsed="false" customWidth="true" hidden="false" outlineLevel="0" max="9" min="8" style="77" width="16"/>
    <col collapsed="false" customWidth="true" hidden="false" outlineLevel="0" max="10" min="10" style="77" width="12.42"/>
    <col collapsed="false" customWidth="true" hidden="false" outlineLevel="0" max="11" min="11" style="77" width="9"/>
    <col collapsed="false" customWidth="false" hidden="false" outlineLevel="0" max="1025" min="12" style="1" width="9.14"/>
  </cols>
  <sheetData>
    <row r="1" customFormat="false" ht="18" hidden="false" customHeight="false" outlineLevel="0" collapsed="false">
      <c r="A1" s="68" t="s">
        <v>29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customFormat="false" ht="15.75" hidden="false" customHeight="false" outlineLevel="0" collapsed="false">
      <c r="A2" s="69" t="s">
        <v>158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customFormat="false" ht="12.75" hidden="false" customHeight="false" outlineLevel="0" collapsed="false">
      <c r="A3" s="46"/>
      <c r="B3" s="47"/>
      <c r="C3" s="47"/>
      <c r="D3" s="47"/>
      <c r="E3" s="47"/>
      <c r="F3" s="47"/>
      <c r="G3" s="47"/>
      <c r="H3" s="47"/>
      <c r="I3" s="47"/>
      <c r="J3" s="47"/>
      <c r="K3" s="78"/>
    </row>
    <row r="4" customFormat="false" ht="51.75" hidden="false" customHeight="false" outlineLevel="0" collapsed="false">
      <c r="A4" s="59" t="s">
        <v>36</v>
      </c>
      <c r="B4" s="60" t="s">
        <v>159</v>
      </c>
      <c r="C4" s="60" t="s">
        <v>160</v>
      </c>
      <c r="D4" s="60" t="s">
        <v>161</v>
      </c>
      <c r="E4" s="60" t="s">
        <v>162</v>
      </c>
      <c r="F4" s="60" t="s">
        <v>163</v>
      </c>
      <c r="G4" s="60" t="s">
        <v>164</v>
      </c>
      <c r="H4" s="60" t="s">
        <v>165</v>
      </c>
      <c r="I4" s="60" t="s">
        <v>166</v>
      </c>
      <c r="J4" s="60" t="s">
        <v>167</v>
      </c>
      <c r="K4" s="79" t="s">
        <v>168</v>
      </c>
    </row>
    <row r="5" customFormat="false" ht="12.75" hidden="false" customHeight="false" outlineLevel="0" collapsed="false">
      <c r="A5" s="46" t="s">
        <v>45</v>
      </c>
      <c r="B5" s="47" t="n">
        <v>245</v>
      </c>
      <c r="C5" s="47"/>
      <c r="D5" s="47"/>
      <c r="E5" s="47"/>
      <c r="F5" s="47"/>
      <c r="G5" s="47"/>
      <c r="H5" s="47"/>
      <c r="I5" s="47"/>
      <c r="J5" s="47" t="n">
        <v>245</v>
      </c>
      <c r="K5" s="78" t="n">
        <v>-26.8</v>
      </c>
    </row>
    <row r="6" customFormat="false" ht="12.75" hidden="false" customHeight="false" outlineLevel="0" collapsed="false">
      <c r="A6" s="46" t="s">
        <v>50</v>
      </c>
      <c r="B6" s="47" t="n">
        <v>22214</v>
      </c>
      <c r="C6" s="47"/>
      <c r="D6" s="47"/>
      <c r="E6" s="47" t="n">
        <v>7</v>
      </c>
      <c r="F6" s="47"/>
      <c r="G6" s="47"/>
      <c r="H6" s="47" t="n">
        <v>9</v>
      </c>
      <c r="I6" s="47" t="n">
        <v>114</v>
      </c>
      <c r="J6" s="47" t="n">
        <v>22344</v>
      </c>
      <c r="K6" s="78" t="n">
        <v>37</v>
      </c>
    </row>
    <row r="7" customFormat="false" ht="12.75" hidden="false" customHeight="false" outlineLevel="0" collapsed="false">
      <c r="A7" s="46" t="s">
        <v>71</v>
      </c>
      <c r="B7" s="47" t="n">
        <v>78</v>
      </c>
      <c r="C7" s="47"/>
      <c r="D7" s="47"/>
      <c r="E7" s="47"/>
      <c r="F7" s="47"/>
      <c r="G7" s="47"/>
      <c r="H7" s="47"/>
      <c r="I7" s="47"/>
      <c r="J7" s="47" t="n">
        <v>78</v>
      </c>
      <c r="K7" s="78" t="n">
        <v>-59.1</v>
      </c>
    </row>
    <row r="8" customFormat="false" ht="12.75" hidden="false" customHeight="false" outlineLevel="0" collapsed="false">
      <c r="A8" s="46" t="s">
        <v>75</v>
      </c>
      <c r="B8" s="47" t="n">
        <v>1106</v>
      </c>
      <c r="C8" s="47"/>
      <c r="D8" s="47"/>
      <c r="E8" s="47"/>
      <c r="F8" s="47"/>
      <c r="G8" s="47"/>
      <c r="H8" s="47"/>
      <c r="I8" s="47"/>
      <c r="J8" s="47" t="n">
        <v>1106</v>
      </c>
      <c r="K8" s="78"/>
    </row>
    <row r="9" customFormat="false" ht="12.75" hidden="false" customHeight="false" outlineLevel="0" collapsed="false">
      <c r="A9" s="46" t="s">
        <v>78</v>
      </c>
      <c r="B9" s="47" t="n">
        <v>1550</v>
      </c>
      <c r="C9" s="47"/>
      <c r="D9" s="47"/>
      <c r="E9" s="47"/>
      <c r="F9" s="47"/>
      <c r="G9" s="47"/>
      <c r="H9" s="47" t="n">
        <v>1</v>
      </c>
      <c r="I9" s="47"/>
      <c r="J9" s="47" t="n">
        <v>1551</v>
      </c>
      <c r="K9" s="78" t="n">
        <v>540.6</v>
      </c>
    </row>
    <row r="10" customFormat="false" ht="12.75" hidden="false" customHeight="false" outlineLevel="0" collapsed="false">
      <c r="A10" s="46" t="s">
        <v>83</v>
      </c>
      <c r="B10" s="47" t="n">
        <v>1381</v>
      </c>
      <c r="C10" s="47" t="n">
        <v>281</v>
      </c>
      <c r="D10" s="47" t="n">
        <v>91</v>
      </c>
      <c r="E10" s="47" t="n">
        <v>56</v>
      </c>
      <c r="F10" s="47" t="n">
        <v>2095</v>
      </c>
      <c r="G10" s="47"/>
      <c r="H10" s="47" t="n">
        <v>8</v>
      </c>
      <c r="I10" s="47" t="n">
        <v>105</v>
      </c>
      <c r="J10" s="47" t="n">
        <v>4017</v>
      </c>
      <c r="K10" s="78" t="n">
        <v>6.9</v>
      </c>
    </row>
    <row r="11" customFormat="false" ht="12.75" hidden="false" customHeight="false" outlineLevel="0" collapsed="false">
      <c r="A11" s="46" t="s">
        <v>87</v>
      </c>
      <c r="B11" s="47" t="n">
        <v>25656</v>
      </c>
      <c r="C11" s="47"/>
      <c r="D11" s="47" t="n">
        <v>109</v>
      </c>
      <c r="E11" s="47" t="n">
        <v>7</v>
      </c>
      <c r="F11" s="47"/>
      <c r="G11" s="47"/>
      <c r="H11" s="47"/>
      <c r="I11" s="47" t="n">
        <v>28</v>
      </c>
      <c r="J11" s="47" t="n">
        <v>25800</v>
      </c>
      <c r="K11" s="78" t="n">
        <v>24.1</v>
      </c>
    </row>
    <row r="12" customFormat="false" ht="12.75" hidden="false" customHeight="false" outlineLevel="0" collapsed="false">
      <c r="A12" s="46" t="s">
        <v>92</v>
      </c>
      <c r="B12" s="47" t="n">
        <v>1095</v>
      </c>
      <c r="C12" s="47" t="n">
        <v>2722</v>
      </c>
      <c r="D12" s="47" t="n">
        <v>2</v>
      </c>
      <c r="E12" s="47" t="n">
        <v>19</v>
      </c>
      <c r="F12" s="47" t="n">
        <v>13061</v>
      </c>
      <c r="G12" s="47" t="n">
        <v>9</v>
      </c>
      <c r="H12" s="47" t="n">
        <v>52</v>
      </c>
      <c r="I12" s="47" t="n">
        <v>1345</v>
      </c>
      <c r="J12" s="47" t="n">
        <v>18307</v>
      </c>
      <c r="K12" s="78" t="n">
        <v>20.4</v>
      </c>
    </row>
    <row r="13" customFormat="false" ht="12.75" hidden="false" customHeight="false" outlineLevel="0" collapsed="false">
      <c r="A13" s="46" t="s">
        <v>95</v>
      </c>
      <c r="B13" s="47" t="n">
        <v>19078</v>
      </c>
      <c r="C13" s="47" t="n">
        <v>52</v>
      </c>
      <c r="D13" s="47" t="n">
        <v>36</v>
      </c>
      <c r="E13" s="47" t="n">
        <v>27</v>
      </c>
      <c r="F13" s="47" t="n">
        <v>6</v>
      </c>
      <c r="G13" s="47"/>
      <c r="H13" s="47" t="n">
        <v>6</v>
      </c>
      <c r="I13" s="47" t="n">
        <v>0</v>
      </c>
      <c r="J13" s="47" t="n">
        <v>19205</v>
      </c>
      <c r="K13" s="78" t="n">
        <v>16.8</v>
      </c>
    </row>
    <row r="14" customFormat="false" ht="12.75" hidden="false" customHeight="false" outlineLevel="0" collapsed="false">
      <c r="A14" s="46" t="s">
        <v>104</v>
      </c>
      <c r="B14" s="47" t="n">
        <v>317</v>
      </c>
      <c r="C14" s="47"/>
      <c r="D14" s="47"/>
      <c r="E14" s="47" t="n">
        <v>24</v>
      </c>
      <c r="F14" s="47"/>
      <c r="G14" s="47"/>
      <c r="H14" s="47"/>
      <c r="I14" s="47" t="n">
        <v>126</v>
      </c>
      <c r="J14" s="47" t="n">
        <v>466</v>
      </c>
      <c r="K14" s="78" t="n">
        <v>-12.6</v>
      </c>
    </row>
    <row r="15" customFormat="false" ht="12.75" hidden="false" customHeight="false" outlineLevel="0" collapsed="false">
      <c r="A15" s="62" t="s">
        <v>169</v>
      </c>
      <c r="B15" s="63" t="n">
        <v>72721</v>
      </c>
      <c r="C15" s="63" t="n">
        <v>3055</v>
      </c>
      <c r="D15" s="63" t="n">
        <v>239</v>
      </c>
      <c r="E15" s="63" t="n">
        <v>140</v>
      </c>
      <c r="F15" s="63" t="n">
        <v>15163</v>
      </c>
      <c r="G15" s="63" t="n">
        <v>9</v>
      </c>
      <c r="H15" s="63" t="n">
        <v>76</v>
      </c>
      <c r="I15" s="63" t="n">
        <v>1718</v>
      </c>
      <c r="J15" s="63" t="n">
        <v>93120</v>
      </c>
      <c r="K15" s="80" t="n">
        <v>26.1</v>
      </c>
    </row>
    <row r="16" customFormat="false" ht="12.75" hidden="false" customHeight="false" outlineLevel="0" collapsed="false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78"/>
    </row>
    <row r="17" customFormat="false" ht="12.75" hidden="false" customHeight="false" outlineLevel="0" collapsed="false">
      <c r="A17" s="76" t="s">
        <v>110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customFormat="false" ht="13.5" hidden="false" customHeight="true" outlineLevel="0" collapsed="false">
      <c r="A18" s="76" t="s">
        <v>111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customFormat="false" ht="12.75" hidden="false" customHeight="true" outlineLevel="0" collapsed="false">
      <c r="A19" s="76" t="s">
        <v>170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customFormat="false" ht="12.75" hidden="false" customHeight="true" outlineLevel="0" collapsed="false">
      <c r="A20" s="76" t="s">
        <v>113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</row>
  </sheetData>
  <mergeCells count="6">
    <mergeCell ref="A1:K1"/>
    <mergeCell ref="A2:K2"/>
    <mergeCell ref="A17:K17"/>
    <mergeCell ref="A18:K18"/>
    <mergeCell ref="A19:K19"/>
    <mergeCell ref="A20:K20"/>
  </mergeCells>
  <printOptions headings="false" gridLines="false" gridLinesSet="true" horizontalCentered="true" verticalCentered="false"/>
  <pageMargins left="0.433333333333333" right="0.747916666666667" top="1.18125" bottom="0.9840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&amp;C&amp;"Arial,Grassetto"&amp;14Beef + Lamb New Zealand 
Economic Service&amp;R&amp;D
&amp;T</oddHeader>
    <oddFooter>&amp;L&amp;F[&amp;A]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0:R4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2.75" zeroHeight="false" outlineLevelRow="0" outlineLevelCol="0"/>
  <cols>
    <col collapsed="false" customWidth="false" hidden="false" outlineLevel="0" max="1025" min="1" style="81" width="9.14"/>
  </cols>
  <sheetData>
    <row r="30" customFormat="false" ht="12.75" hidden="false" customHeight="false" outlineLevel="0" collapsed="false">
      <c r="R30" s="33"/>
    </row>
    <row r="49" customFormat="false" ht="12.75" hidden="false" customHeight="false" outlineLevel="0" collapsed="false">
      <c r="B49" s="81" t="s">
        <v>29</v>
      </c>
    </row>
  </sheetData>
  <printOptions headings="false" gridLines="false" gridLinesSet="true" horizontalCentered="true" verticalCentered="false"/>
  <pageMargins left="0.747916666666667" right="0.747916666666667" top="0.984027777777778" bottom="0.7875" header="0.39375" footer="0.39375"/>
  <pageSetup paperSize="9" scale="6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&amp;C&amp;"Arial,Grassetto"&amp;14Beef + Lamb New Zealand  Economic Service&amp;R&amp;D
&amp;T</oddHeader>
    <oddFooter>&amp;L[&amp;F][&amp;A]&amp;Rpage  &amp;P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ob_x0023_ xmlns="e65ff5ba-2350-411d-919c-f0ecd50d8772">P24006</Job_x0023_>
    <_dlc_DocId xmlns="9b4950db-b4dd-4448-b765-cabc6a8709bc">RQDAPT2VTZDA-1620515682-47419</_dlc_DocId>
    <_dlc_DocIdUrl xmlns="9b4950db-b4dd-4448-b765-cabc6a8709bc">
      <Url>https://beeflamb.sharepoint.com/sites/documents/insight/_layouts/15/DocIdRedir.aspx?ID=RQDAPT2VTZDA-1620515682-47419</Url>
      <Description>RQDAPT2VTZDA-1620515682-47419</Description>
    </_dlc_DocIdUrl>
    <_dlc_DocIdPersistId xmlns="9b4950db-b4dd-4448-b765-cabc6a8709bc" xsi:nil="true"/>
    <lcf76f155ced4ddcb4097134ff3c332f xmlns="6ce6134d-4723-4cef-a4ab-c557f0eea40c">
      <Terms xmlns="http://schemas.microsoft.com/office/infopath/2007/PartnerControls"/>
    </lcf76f155ced4ddcb4097134ff3c332f>
    <TaxCatchAll xmlns="9b4950db-b4dd-4448-b765-cabc6a8709bc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D17C5E420B54BBAC28D21D435E04A" ma:contentTypeVersion="75" ma:contentTypeDescription="Create a new document." ma:contentTypeScope="" ma:versionID="e2b4f1a65b232888a647834fa037629a">
  <xsd:schema xmlns:xsd="http://www.w3.org/2001/XMLSchema" xmlns:xs="http://www.w3.org/2001/XMLSchema" xmlns:p="http://schemas.microsoft.com/office/2006/metadata/properties" xmlns:ns2="e65ff5ba-2350-411d-919c-f0ecd50d8772" xmlns:ns3="9b4950db-b4dd-4448-b765-cabc6a8709bc" xmlns:ns4="438235c6-ddec-45d0-845d-cbf1e817c49f" xmlns:ns5="6ce6134d-4723-4cef-a4ab-c557f0eea40c" targetNamespace="http://schemas.microsoft.com/office/2006/metadata/properties" ma:root="true" ma:fieldsID="5590539df630cb328957b9e2bca42044" ns2:_="" ns3:_="" ns4:_="" ns5:_="">
    <xsd:import namespace="e65ff5ba-2350-411d-919c-f0ecd50d8772"/>
    <xsd:import namespace="9b4950db-b4dd-4448-b765-cabc6a8709bc"/>
    <xsd:import namespace="438235c6-ddec-45d0-845d-cbf1e817c49f"/>
    <xsd:import namespace="6ce6134d-4723-4cef-a4ab-c557f0eea40c"/>
    <xsd:element name="properties">
      <xsd:complexType>
        <xsd:sequence>
          <xsd:element name="documentManagement">
            <xsd:complexType>
              <xsd:all>
                <xsd:element ref="ns2:Job_x0023_"/>
                <xsd:element ref="ns3:_dlc_DocIdUrl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3:_dlc_DocId" minOccurs="0"/>
                <xsd:element ref="ns3:_dlc_DocIdPersistId" minOccurs="0"/>
                <xsd:element ref="ns5:MediaLengthInSeconds" minOccurs="0"/>
                <xsd:element ref="ns5:lcf76f155ced4ddcb4097134ff3c332f" minOccurs="0"/>
                <xsd:element ref="ns3:TaxCatchAll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ff5ba-2350-411d-919c-f0ecd50d8772" elementFormDefault="qualified">
    <xsd:import namespace="http://schemas.microsoft.com/office/2006/documentManagement/types"/>
    <xsd:import namespace="http://schemas.microsoft.com/office/infopath/2007/PartnerControls"/>
    <xsd:element name="Job_x0023_" ma:index="2" ma:displayName="Job Number" ma:format="Dropdown" ma:indexed="true" ma:internalName="Job_x0023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950db-b4dd-4448-b765-cabc6a8709bc" elementFormDefault="qualified">
    <xsd:import namespace="http://schemas.microsoft.com/office/2006/documentManagement/types"/>
    <xsd:import namespace="http://schemas.microsoft.com/office/infopath/2007/PartnerControls"/>
    <xsd:element name="_dlc_DocIdUrl" ma:index="3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2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7" nillable="true" ma:displayName="Taxonomy Catch All Column" ma:hidden="true" ma:list="{1ea68301-49ff-450a-be28-1fbbcc12ae32}" ma:internalName="TaxCatchAll" ma:showField="CatchAllData" ma:web="9b4950db-b4dd-4448-b765-cabc6a8709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35c6-ddec-45d0-845d-cbf1e817c49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6134d-4723-4cef-a4ab-c557f0eea40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5969bfd-fa70-439d-9faf-667c9c846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58EBBE-074E-4402-9FBF-C17BCA88FD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3FE914-2BE6-4A81-909C-C29312421E49}">
  <ds:schemaRefs>
    <ds:schemaRef ds:uri="438235c6-ddec-45d0-845d-cbf1e817c49f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6ce6134d-4723-4cef-a4ab-c557f0eea40c"/>
    <ds:schemaRef ds:uri="9b4950db-b4dd-4448-b765-cabc6a8709bc"/>
    <ds:schemaRef ds:uri="http://purl.org/dc/elements/1.1/"/>
    <ds:schemaRef ds:uri="http://schemas.microsoft.com/office/2006/documentManagement/types"/>
    <ds:schemaRef ds:uri="e65ff5ba-2350-411d-919c-f0ecd50d877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AF6A98-EF0F-4DC6-8137-EC4451C1D5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7BEF710-4016-4D6B-ABB6-D7C1D9F29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5ff5ba-2350-411d-919c-f0ecd50d8772"/>
    <ds:schemaRef ds:uri="9b4950db-b4dd-4448-b765-cabc6a8709bc"/>
    <ds:schemaRef ds:uri="438235c6-ddec-45d0-845d-cbf1e817c49f"/>
    <ds:schemaRef ds:uri="6ce6134d-4723-4cef-a4ab-c557f0eea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LibreOffice/6.3.2.2$Windows_X86_64 LibreOffice_project/98b30e735bda24bc04ab42594c85f7fd8be07b9c</Application>
  <Company>Meat and Wool NZ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2007-04-26T21:03:53Z</dcterms:created>
  <dc:creator>FinchL</dc:creator>
  <dc:description/>
  <dc:language>it-IT</dc:language>
  <cp:lastModifiedBy>Palle Petersen</cp:lastModifiedBy>
  <cp:lastPrinted>2023-12-20T00:00:27Z</cp:lastPrinted>
  <dcterms:modified xsi:type="dcterms:W3CDTF">2024-09-30T00:49:52Z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Meat and Wool NZ</vt:lpwstr>
  </property>
  <property fmtid="{D5CDD505-2E9C-101B-9397-08002B2CF9AE}" pid="4" name="ContentTypeId">
    <vt:lpwstr>0x010100656D17C5E420B54BBAC28D21D435E04A</vt:lpwstr>
  </property>
  <property fmtid="{D5CDD505-2E9C-101B-9397-08002B2CF9AE}" pid="5" name="DM_Links_Updated">
    <vt:bool>1</vt:bool>
  </property>
  <property fmtid="{D5CDD505-2E9C-101B-9397-08002B2CF9AE}" pid="6" name="DocSecurity">
    <vt:i4>0</vt:i4>
  </property>
  <property fmtid="{D5CDD505-2E9C-101B-9397-08002B2CF9AE}" pid="7" name="HyperlinksChanged">
    <vt:bool>0</vt:bool>
  </property>
  <property fmtid="{D5CDD505-2E9C-101B-9397-08002B2CF9AE}" pid="8" name="LinksUpToDate">
    <vt:bool>0</vt:bool>
  </property>
  <property fmtid="{D5CDD505-2E9C-101B-9397-08002B2CF9AE}" pid="9" name="MSIP_Label_619ed108-def9-441a-aa4c-613b0dd1993b_ActionId">
    <vt:lpwstr>e6d18dd1-ced2-4293-8f61-fe86c1033b7a</vt:lpwstr>
  </property>
  <property fmtid="{D5CDD505-2E9C-101B-9397-08002B2CF9AE}" pid="10" name="MSIP_Label_619ed108-def9-441a-aa4c-613b0dd1993b_ContentBits">
    <vt:lpwstr>0</vt:lpwstr>
  </property>
  <property fmtid="{D5CDD505-2E9C-101B-9397-08002B2CF9AE}" pid="11" name="MSIP_Label_619ed108-def9-441a-aa4c-613b0dd1993b_Enabled">
    <vt:lpwstr>true</vt:lpwstr>
  </property>
  <property fmtid="{D5CDD505-2E9C-101B-9397-08002B2CF9AE}" pid="12" name="MSIP_Label_619ed108-def9-441a-aa4c-613b0dd1993b_Method">
    <vt:lpwstr>Standard</vt:lpwstr>
  </property>
  <property fmtid="{D5CDD505-2E9C-101B-9397-08002B2CF9AE}" pid="13" name="MSIP_Label_619ed108-def9-441a-aa4c-613b0dd1993b_Name">
    <vt:lpwstr>Restricted</vt:lpwstr>
  </property>
  <property fmtid="{D5CDD505-2E9C-101B-9397-08002B2CF9AE}" pid="14" name="MSIP_Label_619ed108-def9-441a-aa4c-613b0dd1993b_SetDate">
    <vt:lpwstr>2024-09-30T00:49:52Z</vt:lpwstr>
  </property>
  <property fmtid="{D5CDD505-2E9C-101B-9397-08002B2CF9AE}" pid="15" name="MSIP_Label_619ed108-def9-441a-aa4c-613b0dd1993b_SiteId">
    <vt:lpwstr>6bf7a4aa-420c-479f-8eca-381686b384ef</vt:lpwstr>
  </property>
  <property fmtid="{D5CDD505-2E9C-101B-9397-08002B2CF9AE}" pid="16" name="MediaServiceImageTags">
    <vt:lpwstr/>
  </property>
  <property fmtid="{D5CDD505-2E9C-101B-9397-08002B2CF9AE}" pid="17" name="ScaleCrop">
    <vt:bool>0</vt:bool>
  </property>
  <property fmtid="{D5CDD505-2E9C-101B-9397-08002B2CF9AE}" pid="18" name="ShareDoc">
    <vt:bool>0</vt:bool>
  </property>
  <property fmtid="{D5CDD505-2E9C-101B-9397-08002B2CF9AE}" pid="19" name="_dlc_DocIdItemGuid">
    <vt:lpwstr>9086951b-b160-4230-ac82-8346fdec0bdc</vt:lpwstr>
  </property>
</Properties>
</file>